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andreafranklin/Desktop/Popcorn/Trackers/"/>
    </mc:Choice>
  </mc:AlternateContent>
  <xr:revisionPtr revIDLastSave="0" documentId="13_ncr:1_{2B2840AF-B8A8-8E49-8AEB-F184CC95ACFA}" xr6:coauthVersionLast="47" xr6:coauthVersionMax="47" xr10:uidLastSave="{00000000-0000-0000-0000-000000000000}"/>
  <bookViews>
    <workbookView xWindow="-37880" yWindow="620" windowWidth="37840" windowHeight="19140" xr2:uid="{00000000-000D-0000-FFFF-FFFF00000000}"/>
  </bookViews>
  <sheets>
    <sheet name="Read Me" sheetId="27" r:id="rId1"/>
    <sheet name="Roster" sheetId="9" r:id="rId2"/>
    <sheet name="Unit Summary" sheetId="25" r:id="rId3"/>
    <sheet name="Sales Details" sheetId="2" r:id="rId4"/>
    <sheet name="Totals_Cub" sheetId="8" r:id="rId5"/>
    <sheet name="Totals_Scouts BSA" sheetId="1" r:id="rId6"/>
    <sheet name="Inventory summary" sheetId="20" r:id="rId7"/>
    <sheet name="on hand" sheetId="35" r:id="rId8"/>
    <sheet name="Check Out" sheetId="17" r:id="rId9"/>
    <sheet name="Checked Out summary" sheetId="37" r:id="rId10"/>
    <sheet name="Payments" sheetId="18" r:id="rId11"/>
    <sheet name="Contact" sheetId="34" r:id="rId12"/>
    <sheet name="." sheetId="33" state="hidden" r:id="rId13"/>
    <sheet name="Sold_Cubs" sheetId="12" state="hidden" r:id="rId14"/>
    <sheet name="Sold_Scouts BSA" sheetId="13" state="hidden" r:id="rId15"/>
    <sheet name="Inventory" sheetId="6" state="hidden" r:id="rId16"/>
    <sheet name="results (2)" sheetId="4" state="hidden" r:id="rId17"/>
  </sheets>
  <definedNames>
    <definedName name="_xlnm._FilterDatabase" localSheetId="8" hidden="1">'Check Out'!$A$2:$P$2</definedName>
    <definedName name="_xlnm._FilterDatabase" localSheetId="9" hidden="1">'Checked Out summary'!$A$2:$Q$77</definedName>
    <definedName name="_xlnm._FilterDatabase" localSheetId="15" hidden="1">Inventory!$A$1:$BB$608</definedName>
    <definedName name="_xlnm._FilterDatabase" localSheetId="6" hidden="1">'Inventory summary'!$A$2:$N$34</definedName>
    <definedName name="_xlnm._FilterDatabase" localSheetId="10" hidden="1">Payments!$A$2:$AX$79</definedName>
    <definedName name="_xlnm._FilterDatabase" localSheetId="16" hidden="1">'results (2)'!$A$1:$BB$621</definedName>
    <definedName name="_xlnm._FilterDatabase" localSheetId="1" hidden="1">Roster!$A$2:$C$59</definedName>
    <definedName name="_xlnm._FilterDatabase" localSheetId="3" hidden="1">'Sales Details'!$A$2:$J$1002</definedName>
    <definedName name="_xlnm._FilterDatabase" localSheetId="13" hidden="1">Sold_Cubs!$A$1:$S$499</definedName>
    <definedName name="_xlnm._FilterDatabase" localSheetId="14" hidden="1">'Sold_Scouts BSA'!$A$1:$N$498</definedName>
    <definedName name="_xlnm._FilterDatabase" localSheetId="4" hidden="1">Totals_Cub!$A$2:$Q$79</definedName>
    <definedName name="_xlnm._FilterDatabase" localSheetId="5" hidden="1">'Totals_Scouts BSA'!$A$2:$S$79</definedName>
    <definedName name="_xlnm._FilterDatabase" localSheetId="2" hidden="1">'Unit Summary'!$A$1:$I$21</definedName>
    <definedName name="_xlnm.Print_Titles" localSheetId="8">'Check Out'!$A:$B,'Check Out'!$1:$2</definedName>
    <definedName name="_xlnm.Print_Titles" localSheetId="9">'Checked Out summary'!$A:$B,'Checked Out summary'!$1:$2</definedName>
    <definedName name="_xlnm.Print_Titles" localSheetId="7">'on hand'!$A:$A</definedName>
    <definedName name="_xlnm.Print_Titles" localSheetId="10">Payments!$A:$B,Payments!$1:$2</definedName>
    <definedName name="_xlnm.Print_Titles" localSheetId="4">Totals_Cub!$A:$A,Totals_Cub!$2:$2</definedName>
    <definedName name="_xlnm.Print_Titles" localSheetId="5">'Totals_Scouts BSA'!$A:$A,'Totals_Scouts BSA'!$2:$2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8" l="1"/>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9" i="18"/>
  <c r="A7" i="18"/>
  <c r="A6" i="18"/>
  <c r="A5" i="18"/>
  <c r="P8" i="37"/>
  <c r="P9" i="37"/>
  <c r="P10" i="37"/>
  <c r="P11" i="37"/>
  <c r="P12" i="37"/>
  <c r="P13" i="37"/>
  <c r="P14" i="37"/>
  <c r="P15" i="37"/>
  <c r="P16" i="37"/>
  <c r="P17" i="37"/>
  <c r="P18" i="37"/>
  <c r="P19" i="37"/>
  <c r="P20" i="37"/>
  <c r="P21" i="37"/>
  <c r="P22" i="37"/>
  <c r="P23" i="37"/>
  <c r="P24" i="37"/>
  <c r="P25" i="37"/>
  <c r="P26" i="37"/>
  <c r="P27" i="37"/>
  <c r="P28" i="37"/>
  <c r="P29" i="37"/>
  <c r="P30" i="37"/>
  <c r="P31" i="37"/>
  <c r="P32" i="37"/>
  <c r="P33" i="37"/>
  <c r="P34" i="37"/>
  <c r="P35" i="37"/>
  <c r="P36" i="37"/>
  <c r="P37" i="37"/>
  <c r="P38" i="37"/>
  <c r="P39" i="37"/>
  <c r="P40" i="37"/>
  <c r="P41" i="37"/>
  <c r="P42" i="37"/>
  <c r="P43" i="37"/>
  <c r="P44" i="37"/>
  <c r="P45" i="37"/>
  <c r="P46" i="37"/>
  <c r="P47" i="37"/>
  <c r="P48" i="37"/>
  <c r="P49" i="37"/>
  <c r="P50" i="37"/>
  <c r="P51" i="37"/>
  <c r="P52" i="37"/>
  <c r="P53" i="37"/>
  <c r="P54" i="37"/>
  <c r="P55" i="37"/>
  <c r="P56" i="37"/>
  <c r="P57" i="37"/>
  <c r="P58" i="37"/>
  <c r="P59" i="37"/>
  <c r="P60" i="37"/>
  <c r="P61" i="37"/>
  <c r="P62" i="37"/>
  <c r="P63" i="37"/>
  <c r="P64" i="37"/>
  <c r="P65" i="37"/>
  <c r="P66" i="37"/>
  <c r="P67" i="37"/>
  <c r="P68" i="37"/>
  <c r="P69" i="37"/>
  <c r="P70" i="37"/>
  <c r="P71" i="37"/>
  <c r="P72" i="37"/>
  <c r="P73" i="37"/>
  <c r="P74" i="37"/>
  <c r="P75" i="37"/>
  <c r="P76" i="37"/>
  <c r="P77" i="37"/>
  <c r="A8" i="18"/>
  <c r="A4" i="18"/>
  <c r="A4" i="37"/>
  <c r="J32" i="20"/>
  <c r="C7" i="1"/>
  <c r="E7" i="1" s="1"/>
  <c r="D7" i="1"/>
  <c r="F7" i="1"/>
  <c r="C8" i="1"/>
  <c r="E8" i="1" s="1"/>
  <c r="D8" i="1"/>
  <c r="F8" i="1"/>
  <c r="C9" i="1"/>
  <c r="E9" i="1" s="1"/>
  <c r="D9" i="1"/>
  <c r="F9" i="1"/>
  <c r="C10" i="1"/>
  <c r="E10" i="1" s="1"/>
  <c r="D10" i="1"/>
  <c r="F10" i="1"/>
  <c r="C11" i="1"/>
  <c r="E11" i="1" s="1"/>
  <c r="D11" i="1"/>
  <c r="F11" i="1"/>
  <c r="C12" i="1"/>
  <c r="E12" i="1" s="1"/>
  <c r="D12" i="1"/>
  <c r="F12" i="1"/>
  <c r="C13" i="1"/>
  <c r="E13" i="1" s="1"/>
  <c r="D13" i="1"/>
  <c r="F13" i="1"/>
  <c r="C14" i="1"/>
  <c r="E14" i="1" s="1"/>
  <c r="D14" i="1"/>
  <c r="F14" i="1"/>
  <c r="C15" i="1"/>
  <c r="E15" i="1" s="1"/>
  <c r="D15" i="1"/>
  <c r="F15" i="1"/>
  <c r="C16" i="1"/>
  <c r="E16" i="1" s="1"/>
  <c r="D16" i="1"/>
  <c r="F16" i="1"/>
  <c r="C17" i="1"/>
  <c r="E17" i="1" s="1"/>
  <c r="D17" i="1"/>
  <c r="F17" i="1"/>
  <c r="C18" i="1"/>
  <c r="E18" i="1" s="1"/>
  <c r="D18" i="1"/>
  <c r="F18" i="1"/>
  <c r="C19" i="1"/>
  <c r="E19" i="1" s="1"/>
  <c r="D19" i="1"/>
  <c r="F19" i="1"/>
  <c r="C20" i="1"/>
  <c r="E20" i="1" s="1"/>
  <c r="D20" i="1"/>
  <c r="F20" i="1"/>
  <c r="C21" i="1"/>
  <c r="E21" i="1" s="1"/>
  <c r="D21" i="1"/>
  <c r="F21" i="1"/>
  <c r="C22" i="1"/>
  <c r="E22" i="1" s="1"/>
  <c r="D22" i="1"/>
  <c r="F22" i="1"/>
  <c r="C23" i="1"/>
  <c r="E23" i="1" s="1"/>
  <c r="D23" i="1"/>
  <c r="F23" i="1"/>
  <c r="C24" i="1"/>
  <c r="E24" i="1" s="1"/>
  <c r="D24" i="1"/>
  <c r="F24" i="1"/>
  <c r="C25" i="1"/>
  <c r="E25" i="1" s="1"/>
  <c r="D25" i="1"/>
  <c r="F25" i="1"/>
  <c r="C26" i="1"/>
  <c r="E26" i="1" s="1"/>
  <c r="D26" i="1"/>
  <c r="F26" i="1"/>
  <c r="C27" i="1"/>
  <c r="E27" i="1" s="1"/>
  <c r="D27" i="1"/>
  <c r="F27" i="1"/>
  <c r="C28" i="1"/>
  <c r="E28" i="1" s="1"/>
  <c r="D28" i="1"/>
  <c r="F28" i="1"/>
  <c r="C29" i="1"/>
  <c r="E29" i="1" s="1"/>
  <c r="D29" i="1"/>
  <c r="F29" i="1"/>
  <c r="C30" i="1"/>
  <c r="E30" i="1" s="1"/>
  <c r="D30" i="1"/>
  <c r="F30" i="1"/>
  <c r="C31" i="1"/>
  <c r="E31" i="1" s="1"/>
  <c r="D31" i="1"/>
  <c r="F31" i="1"/>
  <c r="C32" i="1"/>
  <c r="E32" i="1" s="1"/>
  <c r="D32" i="1"/>
  <c r="F32" i="1"/>
  <c r="C33" i="1"/>
  <c r="E33" i="1" s="1"/>
  <c r="D33" i="1"/>
  <c r="F33" i="1"/>
  <c r="C34" i="1"/>
  <c r="E34" i="1" s="1"/>
  <c r="D34" i="1"/>
  <c r="F34" i="1"/>
  <c r="C35" i="1"/>
  <c r="E35" i="1" s="1"/>
  <c r="D35" i="1"/>
  <c r="F35" i="1"/>
  <c r="C36" i="1"/>
  <c r="E36" i="1" s="1"/>
  <c r="D36" i="1"/>
  <c r="F36" i="1"/>
  <c r="C37" i="1"/>
  <c r="E37" i="1" s="1"/>
  <c r="D37" i="1"/>
  <c r="F37" i="1"/>
  <c r="C38" i="1"/>
  <c r="E38" i="1" s="1"/>
  <c r="D38" i="1"/>
  <c r="F38" i="1"/>
  <c r="C39" i="1"/>
  <c r="E39" i="1" s="1"/>
  <c r="D39" i="1"/>
  <c r="F39" i="1"/>
  <c r="C40" i="1"/>
  <c r="E40" i="1" s="1"/>
  <c r="D40" i="1"/>
  <c r="F40" i="1"/>
  <c r="C41" i="1"/>
  <c r="E41" i="1" s="1"/>
  <c r="D41" i="1"/>
  <c r="F41" i="1"/>
  <c r="C42" i="1"/>
  <c r="E42" i="1" s="1"/>
  <c r="D42" i="1"/>
  <c r="F42" i="1"/>
  <c r="C43" i="1"/>
  <c r="E43" i="1" s="1"/>
  <c r="D43" i="1"/>
  <c r="F43" i="1"/>
  <c r="C44" i="1"/>
  <c r="E44" i="1" s="1"/>
  <c r="D44" i="1"/>
  <c r="F44" i="1"/>
  <c r="C45" i="1"/>
  <c r="E45" i="1" s="1"/>
  <c r="D45" i="1"/>
  <c r="F45" i="1"/>
  <c r="C46" i="1"/>
  <c r="E46" i="1" s="1"/>
  <c r="D46" i="1"/>
  <c r="F46" i="1"/>
  <c r="C47" i="1"/>
  <c r="E47" i="1" s="1"/>
  <c r="D47" i="1"/>
  <c r="F47" i="1"/>
  <c r="C48" i="1"/>
  <c r="E48" i="1" s="1"/>
  <c r="D48" i="1"/>
  <c r="F48" i="1"/>
  <c r="C49" i="1"/>
  <c r="E49" i="1" s="1"/>
  <c r="D49" i="1"/>
  <c r="F49" i="1"/>
  <c r="C50" i="1"/>
  <c r="E50" i="1" s="1"/>
  <c r="D50" i="1"/>
  <c r="F50" i="1"/>
  <c r="C51" i="1"/>
  <c r="E51" i="1" s="1"/>
  <c r="D51" i="1"/>
  <c r="F51" i="1"/>
  <c r="C52" i="1"/>
  <c r="E52" i="1" s="1"/>
  <c r="D52" i="1"/>
  <c r="F52" i="1"/>
  <c r="C53" i="1"/>
  <c r="E53" i="1" s="1"/>
  <c r="D53" i="1"/>
  <c r="F53" i="1"/>
  <c r="C54" i="1"/>
  <c r="E54" i="1" s="1"/>
  <c r="D54" i="1"/>
  <c r="F54" i="1"/>
  <c r="C55" i="1"/>
  <c r="E55" i="1" s="1"/>
  <c r="D55" i="1"/>
  <c r="F55" i="1"/>
  <c r="C56" i="1"/>
  <c r="E56" i="1" s="1"/>
  <c r="D56" i="1"/>
  <c r="F56" i="1"/>
  <c r="C57" i="1"/>
  <c r="E57" i="1" s="1"/>
  <c r="D57" i="1"/>
  <c r="F57" i="1"/>
  <c r="C58" i="1"/>
  <c r="E58" i="1" s="1"/>
  <c r="D58" i="1"/>
  <c r="F58" i="1"/>
  <c r="C59" i="1"/>
  <c r="E59" i="1" s="1"/>
  <c r="D59" i="1"/>
  <c r="F59" i="1"/>
  <c r="C60" i="1"/>
  <c r="E60" i="1" s="1"/>
  <c r="D60" i="1"/>
  <c r="F60" i="1"/>
  <c r="C61" i="1"/>
  <c r="E61" i="1" s="1"/>
  <c r="D61" i="1"/>
  <c r="F61" i="1"/>
  <c r="C62" i="1"/>
  <c r="E62" i="1" s="1"/>
  <c r="D62" i="1"/>
  <c r="F62" i="1"/>
  <c r="C63" i="1"/>
  <c r="E63" i="1" s="1"/>
  <c r="D63" i="1"/>
  <c r="F63" i="1"/>
  <c r="C64" i="1"/>
  <c r="E64" i="1" s="1"/>
  <c r="D64" i="1"/>
  <c r="F64" i="1"/>
  <c r="C65" i="1"/>
  <c r="E65" i="1" s="1"/>
  <c r="D65" i="1"/>
  <c r="F65" i="1"/>
  <c r="C66" i="1"/>
  <c r="E66" i="1" s="1"/>
  <c r="D66" i="1"/>
  <c r="F66" i="1"/>
  <c r="C67" i="1"/>
  <c r="E67" i="1" s="1"/>
  <c r="D67" i="1"/>
  <c r="F67" i="1"/>
  <c r="C68" i="1"/>
  <c r="E68" i="1" s="1"/>
  <c r="D68" i="1"/>
  <c r="F68" i="1"/>
  <c r="C69" i="1"/>
  <c r="E69" i="1" s="1"/>
  <c r="D69" i="1"/>
  <c r="F69" i="1"/>
  <c r="C70" i="1"/>
  <c r="E70" i="1" s="1"/>
  <c r="D70" i="1"/>
  <c r="F70" i="1"/>
  <c r="C71" i="1"/>
  <c r="E71" i="1" s="1"/>
  <c r="D71" i="1"/>
  <c r="F71" i="1"/>
  <c r="C72" i="1"/>
  <c r="E72" i="1" s="1"/>
  <c r="D72" i="1"/>
  <c r="F72" i="1"/>
  <c r="C73" i="1"/>
  <c r="E73" i="1" s="1"/>
  <c r="D73" i="1"/>
  <c r="F73" i="1"/>
  <c r="C74" i="1"/>
  <c r="E74" i="1" s="1"/>
  <c r="D74" i="1"/>
  <c r="F74" i="1"/>
  <c r="C75" i="1"/>
  <c r="E75" i="1" s="1"/>
  <c r="D75" i="1"/>
  <c r="F75" i="1"/>
  <c r="C76" i="1"/>
  <c r="E76" i="1" s="1"/>
  <c r="D76" i="1"/>
  <c r="F76" i="1"/>
  <c r="C77" i="1"/>
  <c r="E77" i="1" s="1"/>
  <c r="D77" i="1"/>
  <c r="F77" i="1"/>
  <c r="A3" i="1"/>
  <c r="F3" i="1" s="1"/>
  <c r="C3" i="1" l="1"/>
  <c r="D3" i="1"/>
  <c r="A74" i="37"/>
  <c r="A75" i="37"/>
  <c r="A76" i="37"/>
  <c r="A77" i="37"/>
  <c r="C74" i="37"/>
  <c r="D74" i="37"/>
  <c r="E74" i="37"/>
  <c r="F74" i="37"/>
  <c r="G74" i="37"/>
  <c r="H74" i="37"/>
  <c r="I74" i="37"/>
  <c r="J74" i="37"/>
  <c r="K74" i="37"/>
  <c r="L74" i="37"/>
  <c r="M74" i="37"/>
  <c r="C75" i="37"/>
  <c r="D75" i="37"/>
  <c r="E75" i="37"/>
  <c r="F75" i="37"/>
  <c r="G75" i="37"/>
  <c r="H75" i="37"/>
  <c r="I75" i="37"/>
  <c r="J75" i="37"/>
  <c r="K75" i="37"/>
  <c r="L75" i="37"/>
  <c r="M75" i="37"/>
  <c r="C76" i="37"/>
  <c r="D76" i="37"/>
  <c r="E76" i="37"/>
  <c r="F76" i="37"/>
  <c r="G76" i="37"/>
  <c r="H76" i="37"/>
  <c r="I76" i="37"/>
  <c r="J76" i="37"/>
  <c r="K76" i="37"/>
  <c r="L76" i="37"/>
  <c r="M76" i="37"/>
  <c r="C77" i="37"/>
  <c r="D77" i="37"/>
  <c r="E77" i="37"/>
  <c r="F77" i="37"/>
  <c r="G77" i="37"/>
  <c r="H77" i="37"/>
  <c r="I77" i="37"/>
  <c r="J77" i="37"/>
  <c r="K77" i="37"/>
  <c r="L77" i="37"/>
  <c r="M77" i="37"/>
  <c r="E3" i="1" l="1"/>
  <c r="A6" i="37"/>
  <c r="A7" i="37"/>
  <c r="A8" i="37"/>
  <c r="A9" i="37"/>
  <c r="B9" i="37" s="1"/>
  <c r="A10" i="37"/>
  <c r="B10" i="37" s="1"/>
  <c r="A11" i="37"/>
  <c r="B11" i="37" s="1"/>
  <c r="A12" i="37"/>
  <c r="A13" i="37"/>
  <c r="A14" i="37"/>
  <c r="A15" i="37"/>
  <c r="A16" i="37"/>
  <c r="A17" i="37"/>
  <c r="B17" i="37" s="1"/>
  <c r="A18" i="37"/>
  <c r="A19" i="37"/>
  <c r="B19" i="37" s="1"/>
  <c r="A20" i="37"/>
  <c r="B20" i="37" s="1"/>
  <c r="A21" i="37"/>
  <c r="A22" i="37"/>
  <c r="A23" i="37"/>
  <c r="A24" i="37"/>
  <c r="A25" i="37"/>
  <c r="A26" i="37"/>
  <c r="A27" i="37"/>
  <c r="A28" i="37"/>
  <c r="B28" i="37" s="1"/>
  <c r="A29" i="37"/>
  <c r="B29" i="37" s="1"/>
  <c r="A30" i="37"/>
  <c r="A31" i="37"/>
  <c r="A32" i="37"/>
  <c r="B32" i="37" s="1"/>
  <c r="A33" i="37"/>
  <c r="A34" i="37"/>
  <c r="A35" i="37"/>
  <c r="A36" i="37"/>
  <c r="A37" i="37"/>
  <c r="A38" i="37"/>
  <c r="A39" i="37"/>
  <c r="A40" i="37"/>
  <c r="A41" i="37"/>
  <c r="B41" i="37" s="1"/>
  <c r="A42" i="37"/>
  <c r="A43" i="37"/>
  <c r="B43" i="37" s="1"/>
  <c r="A44" i="37"/>
  <c r="B44" i="37" s="1"/>
  <c r="A45" i="37"/>
  <c r="A46" i="37"/>
  <c r="A47" i="37"/>
  <c r="A48" i="37"/>
  <c r="A49" i="37"/>
  <c r="A50" i="37"/>
  <c r="A51" i="37"/>
  <c r="A52" i="37"/>
  <c r="B52" i="37" s="1"/>
  <c r="A53" i="37"/>
  <c r="B53" i="37" s="1"/>
  <c r="A54" i="37"/>
  <c r="A55" i="37"/>
  <c r="A56" i="37"/>
  <c r="A57" i="37"/>
  <c r="A58" i="37"/>
  <c r="A59" i="37"/>
  <c r="A60" i="37"/>
  <c r="A61" i="37"/>
  <c r="A62" i="37"/>
  <c r="A63" i="37"/>
  <c r="A64" i="37"/>
  <c r="A65" i="37"/>
  <c r="B65" i="37" s="1"/>
  <c r="A66" i="37"/>
  <c r="A67" i="37"/>
  <c r="B67" i="37" s="1"/>
  <c r="A68" i="37"/>
  <c r="A69" i="37"/>
  <c r="A70" i="37"/>
  <c r="A71" i="37"/>
  <c r="A72" i="37"/>
  <c r="A73" i="37"/>
  <c r="B74" i="37"/>
  <c r="A5" i="37"/>
  <c r="B5" i="37" s="1"/>
  <c r="N77" i="37"/>
  <c r="Q77" i="37" s="1"/>
  <c r="B77" i="37"/>
  <c r="N76" i="37"/>
  <c r="Q76" i="37" s="1"/>
  <c r="B76" i="37"/>
  <c r="N75" i="37"/>
  <c r="Q75" i="37" s="1"/>
  <c r="B75" i="37"/>
  <c r="N74" i="37"/>
  <c r="Q74" i="37" s="1"/>
  <c r="B72" i="37"/>
  <c r="B69" i="37"/>
  <c r="B68" i="37"/>
  <c r="B63" i="37"/>
  <c r="B62" i="37"/>
  <c r="B61" i="37"/>
  <c r="B60" i="37"/>
  <c r="B59" i="37"/>
  <c r="B57" i="37"/>
  <c r="B55" i="37"/>
  <c r="B54" i="37"/>
  <c r="B51" i="37"/>
  <c r="B49" i="37"/>
  <c r="B46" i="37"/>
  <c r="B45" i="37"/>
  <c r="B38" i="37"/>
  <c r="B37" i="37"/>
  <c r="B36" i="37"/>
  <c r="B35" i="37"/>
  <c r="B33" i="37"/>
  <c r="B30" i="37"/>
  <c r="B27" i="37"/>
  <c r="B25" i="37"/>
  <c r="B22" i="37"/>
  <c r="B21" i="37"/>
  <c r="B16" i="37"/>
  <c r="B15" i="37"/>
  <c r="B14" i="37"/>
  <c r="B13" i="37"/>
  <c r="B12" i="37"/>
  <c r="B8" i="37"/>
  <c r="B7" i="37"/>
  <c r="B6" i="37"/>
  <c r="B4" i="37"/>
  <c r="B2" i="37"/>
  <c r="D29" i="35"/>
  <c r="G29" i="35"/>
  <c r="J29" i="35"/>
  <c r="M29" i="35"/>
  <c r="P29" i="35"/>
  <c r="S29" i="35"/>
  <c r="V29" i="35"/>
  <c r="D30" i="35"/>
  <c r="G30" i="35"/>
  <c r="J30" i="35"/>
  <c r="M30" i="35"/>
  <c r="P30" i="35"/>
  <c r="S30" i="35"/>
  <c r="V30" i="35"/>
  <c r="D17" i="35"/>
  <c r="G17" i="35"/>
  <c r="J17" i="35"/>
  <c r="M17" i="35"/>
  <c r="P17" i="35"/>
  <c r="S17" i="35"/>
  <c r="V17" i="35"/>
  <c r="D18" i="35"/>
  <c r="G18" i="35"/>
  <c r="J18" i="35"/>
  <c r="M18" i="35"/>
  <c r="P18" i="35"/>
  <c r="S18" i="35"/>
  <c r="V18" i="35"/>
  <c r="D19" i="35"/>
  <c r="G19" i="35"/>
  <c r="J19" i="35"/>
  <c r="M19" i="35"/>
  <c r="P19" i="35"/>
  <c r="S19" i="35"/>
  <c r="V19" i="35"/>
  <c r="D20" i="35"/>
  <c r="G20" i="35"/>
  <c r="J20" i="35"/>
  <c r="M20" i="35"/>
  <c r="P20" i="35"/>
  <c r="S20" i="35"/>
  <c r="V20" i="35"/>
  <c r="D21" i="35"/>
  <c r="G21" i="35"/>
  <c r="J21" i="35"/>
  <c r="M21" i="35"/>
  <c r="P21" i="35"/>
  <c r="S21" i="35"/>
  <c r="V21" i="35"/>
  <c r="D22" i="35"/>
  <c r="G22" i="35"/>
  <c r="J22" i="35"/>
  <c r="M22" i="35"/>
  <c r="P22" i="35"/>
  <c r="S22" i="35"/>
  <c r="V22" i="35"/>
  <c r="J22" i="20"/>
  <c r="V28" i="35"/>
  <c r="V27" i="35"/>
  <c r="V26" i="35"/>
  <c r="V25" i="35"/>
  <c r="V24" i="35"/>
  <c r="V23" i="35"/>
  <c r="V16" i="35"/>
  <c r="V15" i="35"/>
  <c r="V14" i="35"/>
  <c r="V13" i="35"/>
  <c r="V12" i="35"/>
  <c r="V11" i="35"/>
  <c r="V10" i="35"/>
  <c r="V9" i="35"/>
  <c r="V8" i="35"/>
  <c r="V7" i="35"/>
  <c r="V6" i="35"/>
  <c r="V5" i="35"/>
  <c r="V4" i="35"/>
  <c r="V3" i="35"/>
  <c r="S28" i="35"/>
  <c r="P28" i="35"/>
  <c r="S27" i="35"/>
  <c r="P27" i="35"/>
  <c r="S26" i="35"/>
  <c r="P26" i="35"/>
  <c r="S25" i="35"/>
  <c r="P25" i="35"/>
  <c r="S24" i="35"/>
  <c r="P24" i="35"/>
  <c r="S23" i="35"/>
  <c r="P23" i="35"/>
  <c r="S16" i="35"/>
  <c r="P16" i="35"/>
  <c r="S15" i="35"/>
  <c r="P15" i="35"/>
  <c r="S14" i="35"/>
  <c r="P14" i="35"/>
  <c r="S13" i="35"/>
  <c r="P13" i="35"/>
  <c r="S12" i="35"/>
  <c r="P12" i="35"/>
  <c r="S11" i="35"/>
  <c r="P11" i="35"/>
  <c r="S10" i="35"/>
  <c r="P10" i="35"/>
  <c r="S9" i="35"/>
  <c r="P9" i="35"/>
  <c r="S8" i="35"/>
  <c r="P8" i="35"/>
  <c r="S7" i="35"/>
  <c r="P7" i="35"/>
  <c r="S6" i="35"/>
  <c r="P6" i="35"/>
  <c r="S5" i="35"/>
  <c r="P5" i="35"/>
  <c r="S4" i="35"/>
  <c r="P4" i="35"/>
  <c r="S3" i="35"/>
  <c r="P3" i="35"/>
  <c r="M28" i="35"/>
  <c r="J28" i="35"/>
  <c r="M27" i="35"/>
  <c r="J27" i="35"/>
  <c r="M26" i="35"/>
  <c r="J26" i="35"/>
  <c r="M25" i="35"/>
  <c r="J25" i="35"/>
  <c r="M24" i="35"/>
  <c r="J24" i="35"/>
  <c r="M23" i="35"/>
  <c r="J23" i="35"/>
  <c r="M16" i="35"/>
  <c r="J16" i="35"/>
  <c r="M15" i="35"/>
  <c r="J15" i="35"/>
  <c r="M14" i="35"/>
  <c r="J14" i="35"/>
  <c r="M13" i="35"/>
  <c r="J13" i="35"/>
  <c r="M12" i="35"/>
  <c r="J12" i="35"/>
  <c r="M11" i="35"/>
  <c r="J11" i="35"/>
  <c r="M10" i="35"/>
  <c r="J10" i="35"/>
  <c r="M9" i="35"/>
  <c r="J9" i="35"/>
  <c r="M8" i="35"/>
  <c r="J8" i="35"/>
  <c r="M7" i="35"/>
  <c r="J7" i="35"/>
  <c r="M6" i="35"/>
  <c r="J6" i="35"/>
  <c r="M5" i="35"/>
  <c r="J5" i="35"/>
  <c r="M4" i="35"/>
  <c r="J4" i="35"/>
  <c r="M3" i="35"/>
  <c r="J3" i="35"/>
  <c r="G4" i="35"/>
  <c r="G5" i="35"/>
  <c r="G6" i="35"/>
  <c r="G7" i="35"/>
  <c r="G8" i="35"/>
  <c r="G9" i="35"/>
  <c r="G10" i="35"/>
  <c r="G11" i="35"/>
  <c r="G12" i="35"/>
  <c r="G13" i="35"/>
  <c r="G14" i="35"/>
  <c r="G15" i="35"/>
  <c r="G16" i="35"/>
  <c r="G23" i="35"/>
  <c r="G24" i="35"/>
  <c r="G25" i="35"/>
  <c r="G26" i="35"/>
  <c r="G27" i="35"/>
  <c r="G28" i="35"/>
  <c r="G3" i="35"/>
  <c r="D4" i="35"/>
  <c r="D5" i="35"/>
  <c r="D6" i="35"/>
  <c r="D7" i="35"/>
  <c r="D8" i="35"/>
  <c r="D9" i="35"/>
  <c r="D10" i="35"/>
  <c r="D11" i="35"/>
  <c r="D12" i="35"/>
  <c r="D13" i="35"/>
  <c r="D14" i="35"/>
  <c r="D15" i="35"/>
  <c r="D16" i="35"/>
  <c r="D23" i="35"/>
  <c r="D24" i="35"/>
  <c r="D25" i="35"/>
  <c r="D26" i="35"/>
  <c r="D27" i="35"/>
  <c r="D28" i="35"/>
  <c r="D3" i="35"/>
  <c r="O1"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3" i="8"/>
  <c r="A4" i="8"/>
  <c r="A5" i="8"/>
  <c r="A6" i="8"/>
  <c r="A7" i="8"/>
  <c r="A8" i="8"/>
  <c r="A9" i="8"/>
  <c r="A10" i="8"/>
  <c r="A11" i="8"/>
  <c r="A12" i="8"/>
  <c r="A13" i="8"/>
  <c r="A14" i="8"/>
  <c r="A15" i="8"/>
  <c r="J69" i="37" l="1"/>
  <c r="C69" i="37"/>
  <c r="K69" i="37"/>
  <c r="D69" i="37"/>
  <c r="L69" i="37"/>
  <c r="E69" i="37"/>
  <c r="M69" i="37"/>
  <c r="F69" i="37"/>
  <c r="G69" i="37"/>
  <c r="H69" i="37"/>
  <c r="I69" i="37"/>
  <c r="J61" i="37"/>
  <c r="C61" i="37"/>
  <c r="K61" i="37"/>
  <c r="D61" i="37"/>
  <c r="L61" i="37"/>
  <c r="E61" i="37"/>
  <c r="M61" i="37"/>
  <c r="F61" i="37"/>
  <c r="G61" i="37"/>
  <c r="H61" i="37"/>
  <c r="I61" i="37"/>
  <c r="J53" i="37"/>
  <c r="C53" i="37"/>
  <c r="K53" i="37"/>
  <c r="D53" i="37"/>
  <c r="L53" i="37"/>
  <c r="E53" i="37"/>
  <c r="M53" i="37"/>
  <c r="F53" i="37"/>
  <c r="G53" i="37"/>
  <c r="H53" i="37"/>
  <c r="I53" i="37"/>
  <c r="J45" i="37"/>
  <c r="C45" i="37"/>
  <c r="K45" i="37"/>
  <c r="D45" i="37"/>
  <c r="L45" i="37"/>
  <c r="E45" i="37"/>
  <c r="M45" i="37"/>
  <c r="F45" i="37"/>
  <c r="G45" i="37"/>
  <c r="H45" i="37"/>
  <c r="I45" i="37"/>
  <c r="J37" i="37"/>
  <c r="C37" i="37"/>
  <c r="K37" i="37"/>
  <c r="D37" i="37"/>
  <c r="L37" i="37"/>
  <c r="E37" i="37"/>
  <c r="M37" i="37"/>
  <c r="F37" i="37"/>
  <c r="G37" i="37"/>
  <c r="H37" i="37"/>
  <c r="I37" i="37"/>
  <c r="J29" i="37"/>
  <c r="C29" i="37"/>
  <c r="K29" i="37"/>
  <c r="D29" i="37"/>
  <c r="L29" i="37"/>
  <c r="E29" i="37"/>
  <c r="M29" i="37"/>
  <c r="F29" i="37"/>
  <c r="G29" i="37"/>
  <c r="H29" i="37"/>
  <c r="I29" i="37"/>
  <c r="E68" i="37"/>
  <c r="M68" i="37"/>
  <c r="F68" i="37"/>
  <c r="G68" i="37"/>
  <c r="H68" i="37"/>
  <c r="I68" i="37"/>
  <c r="J68" i="37"/>
  <c r="C68" i="37"/>
  <c r="K68" i="37"/>
  <c r="D68" i="37"/>
  <c r="L68" i="37"/>
  <c r="E60" i="37"/>
  <c r="M60" i="37"/>
  <c r="F60" i="37"/>
  <c r="G60" i="37"/>
  <c r="H60" i="37"/>
  <c r="I60" i="37"/>
  <c r="J60" i="37"/>
  <c r="C60" i="37"/>
  <c r="K60" i="37"/>
  <c r="D60" i="37"/>
  <c r="L60" i="37"/>
  <c r="E52" i="37"/>
  <c r="M52" i="37"/>
  <c r="F52" i="37"/>
  <c r="G52" i="37"/>
  <c r="H52" i="37"/>
  <c r="I52" i="37"/>
  <c r="J52" i="37"/>
  <c r="C52" i="37"/>
  <c r="K52" i="37"/>
  <c r="D52" i="37"/>
  <c r="L52" i="37"/>
  <c r="E44" i="37"/>
  <c r="M44" i="37"/>
  <c r="F44" i="37"/>
  <c r="G44" i="37"/>
  <c r="H44" i="37"/>
  <c r="I44" i="37"/>
  <c r="J44" i="37"/>
  <c r="C44" i="37"/>
  <c r="K44" i="37"/>
  <c r="D44" i="37"/>
  <c r="L44" i="37"/>
  <c r="E36" i="37"/>
  <c r="M36" i="37"/>
  <c r="F36" i="37"/>
  <c r="G36" i="37"/>
  <c r="H36" i="37"/>
  <c r="I36" i="37"/>
  <c r="J36" i="37"/>
  <c r="C36" i="37"/>
  <c r="K36" i="37"/>
  <c r="D36" i="37"/>
  <c r="L36" i="37"/>
  <c r="E28" i="37"/>
  <c r="M28" i="37"/>
  <c r="F28" i="37"/>
  <c r="G28" i="37"/>
  <c r="H28" i="37"/>
  <c r="I28" i="37"/>
  <c r="J28" i="37"/>
  <c r="C28" i="37"/>
  <c r="K28" i="37"/>
  <c r="D28" i="37"/>
  <c r="L28" i="37"/>
  <c r="H67" i="37"/>
  <c r="I67" i="37"/>
  <c r="J67" i="37"/>
  <c r="C67" i="37"/>
  <c r="K67" i="37"/>
  <c r="D67" i="37"/>
  <c r="L67" i="37"/>
  <c r="E67" i="37"/>
  <c r="M67" i="37"/>
  <c r="F67" i="37"/>
  <c r="G67" i="37"/>
  <c r="H59" i="37"/>
  <c r="I59" i="37"/>
  <c r="J59" i="37"/>
  <c r="C59" i="37"/>
  <c r="K59" i="37"/>
  <c r="D59" i="37"/>
  <c r="L59" i="37"/>
  <c r="E59" i="37"/>
  <c r="M59" i="37"/>
  <c r="F59" i="37"/>
  <c r="G59" i="37"/>
  <c r="H51" i="37"/>
  <c r="I51" i="37"/>
  <c r="J51" i="37"/>
  <c r="C51" i="37"/>
  <c r="K51" i="37"/>
  <c r="D51" i="37"/>
  <c r="L51" i="37"/>
  <c r="E51" i="37"/>
  <c r="M51" i="37"/>
  <c r="F51" i="37"/>
  <c r="G51" i="37"/>
  <c r="H43" i="37"/>
  <c r="I43" i="37"/>
  <c r="J43" i="37"/>
  <c r="C43" i="37"/>
  <c r="K43" i="37"/>
  <c r="D43" i="37"/>
  <c r="L43" i="37"/>
  <c r="E43" i="37"/>
  <c r="M43" i="37"/>
  <c r="F43" i="37"/>
  <c r="G43" i="37"/>
  <c r="H35" i="37"/>
  <c r="I35" i="37"/>
  <c r="J35" i="37"/>
  <c r="C35" i="37"/>
  <c r="K35" i="37"/>
  <c r="D35" i="37"/>
  <c r="L35" i="37"/>
  <c r="E35" i="37"/>
  <c r="M35" i="37"/>
  <c r="F35" i="37"/>
  <c r="G35" i="37"/>
  <c r="H27" i="37"/>
  <c r="I27" i="37"/>
  <c r="J27" i="37"/>
  <c r="C27" i="37"/>
  <c r="K27" i="37"/>
  <c r="D27" i="37"/>
  <c r="L27" i="37"/>
  <c r="E27" i="37"/>
  <c r="M27" i="37"/>
  <c r="F27" i="37"/>
  <c r="G27" i="37"/>
  <c r="B66" i="37"/>
  <c r="C66" i="37"/>
  <c r="K66" i="37"/>
  <c r="D66" i="37"/>
  <c r="L66" i="37"/>
  <c r="E66" i="37"/>
  <c r="M66" i="37"/>
  <c r="F66" i="37"/>
  <c r="G66" i="37"/>
  <c r="H66" i="37"/>
  <c r="I66" i="37"/>
  <c r="J66" i="37"/>
  <c r="B58" i="37"/>
  <c r="C58" i="37"/>
  <c r="K58" i="37"/>
  <c r="D58" i="37"/>
  <c r="L58" i="37"/>
  <c r="E58" i="37"/>
  <c r="M58" i="37"/>
  <c r="F58" i="37"/>
  <c r="G58" i="37"/>
  <c r="H58" i="37"/>
  <c r="I58" i="37"/>
  <c r="J58" i="37"/>
  <c r="B50" i="37"/>
  <c r="C50" i="37"/>
  <c r="K50" i="37"/>
  <c r="D50" i="37"/>
  <c r="L50" i="37"/>
  <c r="E50" i="37"/>
  <c r="M50" i="37"/>
  <c r="F50" i="37"/>
  <c r="G50" i="37"/>
  <c r="H50" i="37"/>
  <c r="I50" i="37"/>
  <c r="J50" i="37"/>
  <c r="B42" i="37"/>
  <c r="C42" i="37"/>
  <c r="K42" i="37"/>
  <c r="D42" i="37"/>
  <c r="L42" i="37"/>
  <c r="E42" i="37"/>
  <c r="M42" i="37"/>
  <c r="F42" i="37"/>
  <c r="G42" i="37"/>
  <c r="H42" i="37"/>
  <c r="I42" i="37"/>
  <c r="J42" i="37"/>
  <c r="B34" i="37"/>
  <c r="C34" i="37"/>
  <c r="K34" i="37"/>
  <c r="D34" i="37"/>
  <c r="L34" i="37"/>
  <c r="E34" i="37"/>
  <c r="M34" i="37"/>
  <c r="F34" i="37"/>
  <c r="G34" i="37"/>
  <c r="H34" i="37"/>
  <c r="I34" i="37"/>
  <c r="J34" i="37"/>
  <c r="B26" i="37"/>
  <c r="C26" i="37"/>
  <c r="K26" i="37"/>
  <c r="D26" i="37"/>
  <c r="L26" i="37"/>
  <c r="E26" i="37"/>
  <c r="M26" i="37"/>
  <c r="F26" i="37"/>
  <c r="G26" i="37"/>
  <c r="H26" i="37"/>
  <c r="I26" i="37"/>
  <c r="J26" i="37"/>
  <c r="B73" i="37"/>
  <c r="F73" i="37"/>
  <c r="G73" i="37"/>
  <c r="H73" i="37"/>
  <c r="I73" i="37"/>
  <c r="J73" i="37"/>
  <c r="C73" i="37"/>
  <c r="K73" i="37"/>
  <c r="D73" i="37"/>
  <c r="L73" i="37"/>
  <c r="E73" i="37"/>
  <c r="M73" i="37"/>
  <c r="F65" i="37"/>
  <c r="G65" i="37"/>
  <c r="H65" i="37"/>
  <c r="I65" i="37"/>
  <c r="J65" i="37"/>
  <c r="C65" i="37"/>
  <c r="K65" i="37"/>
  <c r="D65" i="37"/>
  <c r="L65" i="37"/>
  <c r="E65" i="37"/>
  <c r="M65" i="37"/>
  <c r="F57" i="37"/>
  <c r="G57" i="37"/>
  <c r="H57" i="37"/>
  <c r="I57" i="37"/>
  <c r="J57" i="37"/>
  <c r="C57" i="37"/>
  <c r="K57" i="37"/>
  <c r="D57" i="37"/>
  <c r="L57" i="37"/>
  <c r="E57" i="37"/>
  <c r="M57" i="37"/>
  <c r="F49" i="37"/>
  <c r="G49" i="37"/>
  <c r="H49" i="37"/>
  <c r="I49" i="37"/>
  <c r="J49" i="37"/>
  <c r="C49" i="37"/>
  <c r="K49" i="37"/>
  <c r="D49" i="37"/>
  <c r="L49" i="37"/>
  <c r="E49" i="37"/>
  <c r="M49" i="37"/>
  <c r="F41" i="37"/>
  <c r="G41" i="37"/>
  <c r="H41" i="37"/>
  <c r="I41" i="37"/>
  <c r="J41" i="37"/>
  <c r="C41" i="37"/>
  <c r="K41" i="37"/>
  <c r="D41" i="37"/>
  <c r="L41" i="37"/>
  <c r="E41" i="37"/>
  <c r="M41" i="37"/>
  <c r="F33" i="37"/>
  <c r="G33" i="37"/>
  <c r="H33" i="37"/>
  <c r="I33" i="37"/>
  <c r="J33" i="37"/>
  <c r="C33" i="37"/>
  <c r="K33" i="37"/>
  <c r="D33" i="37"/>
  <c r="L33" i="37"/>
  <c r="E33" i="37"/>
  <c r="M33" i="37"/>
  <c r="F25" i="37"/>
  <c r="G25" i="37"/>
  <c r="H25" i="37"/>
  <c r="I25" i="37"/>
  <c r="J25" i="37"/>
  <c r="C25" i="37"/>
  <c r="K25" i="37"/>
  <c r="D25" i="37"/>
  <c r="L25" i="37"/>
  <c r="E25" i="37"/>
  <c r="M25" i="37"/>
  <c r="I72" i="37"/>
  <c r="J72" i="37"/>
  <c r="C72" i="37"/>
  <c r="K72" i="37"/>
  <c r="D72" i="37"/>
  <c r="L72" i="37"/>
  <c r="E72" i="37"/>
  <c r="M72" i="37"/>
  <c r="F72" i="37"/>
  <c r="G72" i="37"/>
  <c r="H72" i="37"/>
  <c r="B64" i="37"/>
  <c r="I64" i="37"/>
  <c r="J64" i="37"/>
  <c r="C64" i="37"/>
  <c r="K64" i="37"/>
  <c r="D64" i="37"/>
  <c r="L64" i="37"/>
  <c r="E64" i="37"/>
  <c r="M64" i="37"/>
  <c r="F64" i="37"/>
  <c r="G64" i="37"/>
  <c r="H64" i="37"/>
  <c r="B56" i="37"/>
  <c r="I56" i="37"/>
  <c r="J56" i="37"/>
  <c r="C56" i="37"/>
  <c r="K56" i="37"/>
  <c r="D56" i="37"/>
  <c r="L56" i="37"/>
  <c r="E56" i="37"/>
  <c r="M56" i="37"/>
  <c r="F56" i="37"/>
  <c r="G56" i="37"/>
  <c r="H56" i="37"/>
  <c r="B48" i="37"/>
  <c r="I48" i="37"/>
  <c r="J48" i="37"/>
  <c r="C48" i="37"/>
  <c r="K48" i="37"/>
  <c r="D48" i="37"/>
  <c r="L48" i="37"/>
  <c r="E48" i="37"/>
  <c r="M48" i="37"/>
  <c r="F48" i="37"/>
  <c r="G48" i="37"/>
  <c r="H48" i="37"/>
  <c r="B40" i="37"/>
  <c r="I40" i="37"/>
  <c r="J40" i="37"/>
  <c r="C40" i="37"/>
  <c r="K40" i="37"/>
  <c r="D40" i="37"/>
  <c r="L40" i="37"/>
  <c r="E40" i="37"/>
  <c r="M40" i="37"/>
  <c r="F40" i="37"/>
  <c r="G40" i="37"/>
  <c r="H40" i="37"/>
  <c r="I32" i="37"/>
  <c r="J32" i="37"/>
  <c r="C32" i="37"/>
  <c r="K32" i="37"/>
  <c r="D32" i="37"/>
  <c r="L32" i="37"/>
  <c r="E32" i="37"/>
  <c r="M32" i="37"/>
  <c r="F32" i="37"/>
  <c r="G32" i="37"/>
  <c r="H32" i="37"/>
  <c r="B24" i="37"/>
  <c r="I24" i="37"/>
  <c r="J24" i="37"/>
  <c r="C24" i="37"/>
  <c r="K24" i="37"/>
  <c r="D24" i="37"/>
  <c r="L24" i="37"/>
  <c r="E24" i="37"/>
  <c r="M24" i="37"/>
  <c r="F24" i="37"/>
  <c r="G24" i="37"/>
  <c r="H24" i="37"/>
  <c r="B71" i="37"/>
  <c r="D71" i="37"/>
  <c r="L71" i="37"/>
  <c r="E71" i="37"/>
  <c r="M71" i="37"/>
  <c r="F71" i="37"/>
  <c r="G71" i="37"/>
  <c r="H71" i="37"/>
  <c r="I71" i="37"/>
  <c r="J71" i="37"/>
  <c r="C71" i="37"/>
  <c r="K71" i="37"/>
  <c r="D63" i="37"/>
  <c r="L63" i="37"/>
  <c r="E63" i="37"/>
  <c r="M63" i="37"/>
  <c r="F63" i="37"/>
  <c r="G63" i="37"/>
  <c r="H63" i="37"/>
  <c r="I63" i="37"/>
  <c r="J63" i="37"/>
  <c r="C63" i="37"/>
  <c r="K63" i="37"/>
  <c r="D55" i="37"/>
  <c r="L55" i="37"/>
  <c r="E55" i="37"/>
  <c r="M55" i="37"/>
  <c r="F55" i="37"/>
  <c r="G55" i="37"/>
  <c r="H55" i="37"/>
  <c r="I55" i="37"/>
  <c r="J55" i="37"/>
  <c r="C55" i="37"/>
  <c r="K55" i="37"/>
  <c r="B47" i="37"/>
  <c r="D47" i="37"/>
  <c r="L47" i="37"/>
  <c r="E47" i="37"/>
  <c r="M47" i="37"/>
  <c r="F47" i="37"/>
  <c r="G47" i="37"/>
  <c r="H47" i="37"/>
  <c r="I47" i="37"/>
  <c r="J47" i="37"/>
  <c r="C47" i="37"/>
  <c r="K47" i="37"/>
  <c r="B39" i="37"/>
  <c r="D39" i="37"/>
  <c r="L39" i="37"/>
  <c r="E39" i="37"/>
  <c r="M39" i="37"/>
  <c r="F39" i="37"/>
  <c r="G39" i="37"/>
  <c r="H39" i="37"/>
  <c r="I39" i="37"/>
  <c r="J39" i="37"/>
  <c r="C39" i="37"/>
  <c r="K39" i="37"/>
  <c r="B31" i="37"/>
  <c r="D31" i="37"/>
  <c r="L31" i="37"/>
  <c r="E31" i="37"/>
  <c r="M31" i="37"/>
  <c r="F31" i="37"/>
  <c r="G31" i="37"/>
  <c r="H31" i="37"/>
  <c r="I31" i="37"/>
  <c r="J31" i="37"/>
  <c r="C31" i="37"/>
  <c r="K31" i="37"/>
  <c r="B23" i="37"/>
  <c r="D23" i="37"/>
  <c r="L23" i="37"/>
  <c r="E23" i="37"/>
  <c r="M23" i="37"/>
  <c r="F23" i="37"/>
  <c r="G23" i="37"/>
  <c r="H23" i="37"/>
  <c r="I23" i="37"/>
  <c r="J23" i="37"/>
  <c r="C23" i="37"/>
  <c r="K23" i="37"/>
  <c r="B70" i="37"/>
  <c r="G70" i="37"/>
  <c r="H70" i="37"/>
  <c r="I70" i="37"/>
  <c r="J70" i="37"/>
  <c r="C70" i="37"/>
  <c r="K70" i="37"/>
  <c r="D70" i="37"/>
  <c r="L70" i="37"/>
  <c r="E70" i="37"/>
  <c r="M70" i="37"/>
  <c r="F70" i="37"/>
  <c r="G62" i="37"/>
  <c r="H62" i="37"/>
  <c r="I62" i="37"/>
  <c r="J62" i="37"/>
  <c r="C62" i="37"/>
  <c r="K62" i="37"/>
  <c r="D62" i="37"/>
  <c r="L62" i="37"/>
  <c r="E62" i="37"/>
  <c r="M62" i="37"/>
  <c r="F62" i="37"/>
  <c r="G54" i="37"/>
  <c r="H54" i="37"/>
  <c r="I54" i="37"/>
  <c r="J54" i="37"/>
  <c r="C54" i="37"/>
  <c r="K54" i="37"/>
  <c r="D54" i="37"/>
  <c r="L54" i="37"/>
  <c r="E54" i="37"/>
  <c r="M54" i="37"/>
  <c r="F54" i="37"/>
  <c r="G46" i="37"/>
  <c r="H46" i="37"/>
  <c r="I46" i="37"/>
  <c r="J46" i="37"/>
  <c r="C46" i="37"/>
  <c r="K46" i="37"/>
  <c r="D46" i="37"/>
  <c r="L46" i="37"/>
  <c r="E46" i="37"/>
  <c r="M46" i="37"/>
  <c r="F46" i="37"/>
  <c r="G38" i="37"/>
  <c r="H38" i="37"/>
  <c r="I38" i="37"/>
  <c r="J38" i="37"/>
  <c r="C38" i="37"/>
  <c r="K38" i="37"/>
  <c r="D38" i="37"/>
  <c r="L38" i="37"/>
  <c r="E38" i="37"/>
  <c r="M38" i="37"/>
  <c r="F38" i="37"/>
  <c r="G30" i="37"/>
  <c r="H30" i="37"/>
  <c r="I30" i="37"/>
  <c r="J30" i="37"/>
  <c r="C30" i="37"/>
  <c r="K30" i="37"/>
  <c r="D30" i="37"/>
  <c r="L30" i="37"/>
  <c r="E30" i="37"/>
  <c r="M30" i="37"/>
  <c r="F30" i="37"/>
  <c r="G22" i="37"/>
  <c r="H22" i="37"/>
  <c r="I22" i="37"/>
  <c r="J22" i="37"/>
  <c r="C22" i="37"/>
  <c r="K22" i="37"/>
  <c r="D22" i="37"/>
  <c r="L22" i="37"/>
  <c r="E22" i="37"/>
  <c r="M22" i="37"/>
  <c r="F22" i="37"/>
  <c r="E16" i="37"/>
  <c r="M16" i="37"/>
  <c r="G16" i="37"/>
  <c r="D16" i="37"/>
  <c r="F16" i="37"/>
  <c r="H16" i="37"/>
  <c r="J16" i="37"/>
  <c r="K16" i="37"/>
  <c r="L16" i="37"/>
  <c r="I16" i="37"/>
  <c r="C16" i="37"/>
  <c r="E8" i="37"/>
  <c r="M8" i="37"/>
  <c r="I8" i="37"/>
  <c r="F8" i="37"/>
  <c r="G8" i="37"/>
  <c r="K8" i="37"/>
  <c r="D8" i="37"/>
  <c r="H8" i="37"/>
  <c r="C8" i="37"/>
  <c r="L8" i="37"/>
  <c r="J8" i="37"/>
  <c r="H15" i="37"/>
  <c r="K15" i="37"/>
  <c r="D15" i="37"/>
  <c r="M15" i="37"/>
  <c r="I15" i="37"/>
  <c r="J15" i="37"/>
  <c r="C15" i="37"/>
  <c r="E15" i="37"/>
  <c r="G15" i="37"/>
  <c r="L15" i="37"/>
  <c r="F15" i="37"/>
  <c r="H7" i="37"/>
  <c r="I7" i="37"/>
  <c r="J7" i="37"/>
  <c r="D7" i="37"/>
  <c r="C7" i="37"/>
  <c r="K7" i="37"/>
  <c r="L7" i="37"/>
  <c r="G7" i="37"/>
  <c r="E7" i="37"/>
  <c r="M7" i="37"/>
  <c r="F7" i="37"/>
  <c r="C14" i="37"/>
  <c r="K14" i="37"/>
  <c r="E14" i="37"/>
  <c r="I14" i="37"/>
  <c r="D14" i="37"/>
  <c r="L14" i="37"/>
  <c r="F14" i="37"/>
  <c r="G14" i="37"/>
  <c r="H14" i="37"/>
  <c r="J14" i="37"/>
  <c r="M14" i="37"/>
  <c r="C6" i="37"/>
  <c r="K6" i="37"/>
  <c r="D6" i="37"/>
  <c r="L6" i="37"/>
  <c r="E6" i="37"/>
  <c r="M6" i="37"/>
  <c r="F6" i="37"/>
  <c r="G6" i="37"/>
  <c r="H6" i="37"/>
  <c r="I6" i="37"/>
  <c r="J6" i="37"/>
  <c r="F21" i="37"/>
  <c r="H21" i="37"/>
  <c r="I21" i="37"/>
  <c r="J21" i="37"/>
  <c r="E21" i="37"/>
  <c r="G21" i="37"/>
  <c r="C21" i="37"/>
  <c r="L21" i="37"/>
  <c r="D21" i="37"/>
  <c r="M21" i="37"/>
  <c r="K21" i="37"/>
  <c r="F13" i="37"/>
  <c r="G13" i="37"/>
  <c r="H13" i="37"/>
  <c r="C13" i="37"/>
  <c r="L13" i="37"/>
  <c r="J13" i="37"/>
  <c r="I13" i="37"/>
  <c r="E13" i="37"/>
  <c r="K13" i="37"/>
  <c r="D13" i="37"/>
  <c r="M13" i="37"/>
  <c r="I20" i="37"/>
  <c r="F20" i="37"/>
  <c r="J20" i="37"/>
  <c r="K20" i="37"/>
  <c r="L20" i="37"/>
  <c r="M20" i="37"/>
  <c r="C20" i="37"/>
  <c r="D20" i="37"/>
  <c r="E20" i="37"/>
  <c r="H20" i="37"/>
  <c r="G20" i="37"/>
  <c r="I12" i="37"/>
  <c r="C12" i="37"/>
  <c r="E12" i="37"/>
  <c r="F12" i="37"/>
  <c r="J12" i="37"/>
  <c r="K12" i="37"/>
  <c r="D12" i="37"/>
  <c r="L12" i="37"/>
  <c r="M12" i="37"/>
  <c r="G12" i="37"/>
  <c r="H12" i="37"/>
  <c r="D19" i="37"/>
  <c r="L19" i="37"/>
  <c r="F19" i="37"/>
  <c r="J19" i="37"/>
  <c r="E19" i="37"/>
  <c r="M19" i="37"/>
  <c r="K19" i="37"/>
  <c r="H19" i="37"/>
  <c r="G19" i="37"/>
  <c r="I19" i="37"/>
  <c r="C19" i="37"/>
  <c r="D11" i="37"/>
  <c r="L11" i="37"/>
  <c r="J11" i="37"/>
  <c r="E11" i="37"/>
  <c r="M11" i="37"/>
  <c r="F11" i="37"/>
  <c r="H11" i="37"/>
  <c r="C11" i="37"/>
  <c r="G11" i="37"/>
  <c r="I11" i="37"/>
  <c r="K11" i="37"/>
  <c r="B18" i="37"/>
  <c r="G18" i="37"/>
  <c r="J18" i="37"/>
  <c r="K18" i="37"/>
  <c r="H18" i="37"/>
  <c r="I18" i="37"/>
  <c r="C18" i="37"/>
  <c r="L18" i="37"/>
  <c r="E18" i="37"/>
  <c r="D18" i="37"/>
  <c r="F18" i="37"/>
  <c r="M18" i="37"/>
  <c r="G10" i="37"/>
  <c r="F10" i="37"/>
  <c r="H10" i="37"/>
  <c r="I10" i="37"/>
  <c r="K10" i="37"/>
  <c r="J10" i="37"/>
  <c r="C10" i="37"/>
  <c r="D10" i="37"/>
  <c r="E10" i="37"/>
  <c r="L10" i="37"/>
  <c r="M10" i="37"/>
  <c r="J17" i="37"/>
  <c r="L17" i="37"/>
  <c r="C17" i="37"/>
  <c r="K17" i="37"/>
  <c r="M17" i="37"/>
  <c r="D17" i="37"/>
  <c r="F17" i="37"/>
  <c r="E17" i="37"/>
  <c r="H17" i="37"/>
  <c r="G17" i="37"/>
  <c r="I17" i="37"/>
  <c r="J9" i="37"/>
  <c r="D9" i="37"/>
  <c r="C9" i="37"/>
  <c r="K9" i="37"/>
  <c r="F9" i="37"/>
  <c r="L9" i="37"/>
  <c r="G9" i="37"/>
  <c r="H9" i="37"/>
  <c r="E9" i="37"/>
  <c r="M9" i="37"/>
  <c r="I9" i="37"/>
  <c r="C5" i="37"/>
  <c r="K5" i="37"/>
  <c r="E5" i="37"/>
  <c r="M5" i="37"/>
  <c r="J5" i="37"/>
  <c r="F5" i="37"/>
  <c r="L5" i="37"/>
  <c r="G5" i="37"/>
  <c r="H5" i="37"/>
  <c r="I5" i="37"/>
  <c r="D5" i="37"/>
  <c r="J4" i="37"/>
  <c r="C4" i="37"/>
  <c r="K4" i="37"/>
  <c r="D4" i="37"/>
  <c r="L4" i="37"/>
  <c r="F4" i="37"/>
  <c r="H4" i="37"/>
  <c r="E4" i="37"/>
  <c r="M4" i="37"/>
  <c r="G4" i="37"/>
  <c r="I4" i="37"/>
  <c r="D25" i="20"/>
  <c r="E25" i="20"/>
  <c r="F25" i="20"/>
  <c r="G25" i="20"/>
  <c r="H25" i="20"/>
  <c r="I25" i="20"/>
  <c r="J25" i="20"/>
  <c r="K25" i="20"/>
  <c r="L25" i="20"/>
  <c r="M25" i="20"/>
  <c r="C25" i="20"/>
  <c r="N52" i="37" l="1"/>
  <c r="Q52" i="37" s="1"/>
  <c r="N67" i="37"/>
  <c r="Q67" i="37" s="1"/>
  <c r="N46" i="37"/>
  <c r="Q46" i="37" s="1"/>
  <c r="N23" i="37"/>
  <c r="Q23" i="37" s="1"/>
  <c r="N39" i="37"/>
  <c r="Q39" i="37" s="1"/>
  <c r="N55" i="37"/>
  <c r="Q55" i="37" s="1"/>
  <c r="N56" i="37"/>
  <c r="Q56" i="37" s="1"/>
  <c r="N25" i="37"/>
  <c r="Q25" i="37" s="1"/>
  <c r="N22" i="37"/>
  <c r="Q22" i="37" s="1"/>
  <c r="N65" i="37"/>
  <c r="Q65" i="37" s="1"/>
  <c r="N34" i="37"/>
  <c r="Q34" i="37" s="1"/>
  <c r="N50" i="37"/>
  <c r="Q50" i="37" s="1"/>
  <c r="N66" i="37"/>
  <c r="Q66" i="37" s="1"/>
  <c r="N53" i="37"/>
  <c r="Q53" i="37" s="1"/>
  <c r="N27" i="37"/>
  <c r="Q27" i="37" s="1"/>
  <c r="N40" i="37"/>
  <c r="Q40" i="37" s="1"/>
  <c r="N70" i="37"/>
  <c r="Q70" i="37" s="1"/>
  <c r="N24" i="37"/>
  <c r="Q24" i="37" s="1"/>
  <c r="N49" i="37"/>
  <c r="Q49" i="37" s="1"/>
  <c r="N51" i="37"/>
  <c r="Q51" i="37" s="1"/>
  <c r="N36" i="37"/>
  <c r="Q36" i="37" s="1"/>
  <c r="N37" i="37"/>
  <c r="Q37" i="37" s="1"/>
  <c r="N72" i="37"/>
  <c r="Q72" i="37" s="1"/>
  <c r="N30" i="37"/>
  <c r="Q30" i="37" s="1"/>
  <c r="N73" i="37"/>
  <c r="Q73" i="37" s="1"/>
  <c r="N60" i="37"/>
  <c r="Q60" i="37" s="1"/>
  <c r="N61" i="37"/>
  <c r="Q61" i="37" s="1"/>
  <c r="N54" i="37"/>
  <c r="Q54" i="37" s="1"/>
  <c r="N63" i="37"/>
  <c r="Q63" i="37" s="1"/>
  <c r="N33" i="37"/>
  <c r="Q33" i="37" s="1"/>
  <c r="N26" i="37"/>
  <c r="Q26" i="37" s="1"/>
  <c r="N42" i="37"/>
  <c r="Q42" i="37" s="1"/>
  <c r="N58" i="37"/>
  <c r="Q58" i="37" s="1"/>
  <c r="N35" i="37"/>
  <c r="Q35" i="37" s="1"/>
  <c r="N48" i="37"/>
  <c r="Q48" i="37" s="1"/>
  <c r="N64" i="37"/>
  <c r="Q64" i="37" s="1"/>
  <c r="N57" i="37"/>
  <c r="Q57" i="37" s="1"/>
  <c r="N59" i="37"/>
  <c r="Q59" i="37" s="1"/>
  <c r="N44" i="37"/>
  <c r="Q44" i="37" s="1"/>
  <c r="N45" i="37"/>
  <c r="Q45" i="37" s="1"/>
  <c r="N47" i="37"/>
  <c r="Q47" i="37" s="1"/>
  <c r="N38" i="37"/>
  <c r="Q38" i="37" s="1"/>
  <c r="N32" i="37"/>
  <c r="Q32" i="37" s="1"/>
  <c r="N68" i="37"/>
  <c r="Q68" i="37" s="1"/>
  <c r="N69" i="37"/>
  <c r="Q69" i="37" s="1"/>
  <c r="N31" i="37"/>
  <c r="Q31" i="37" s="1"/>
  <c r="N62" i="37"/>
  <c r="Q62" i="37" s="1"/>
  <c r="N71" i="37"/>
  <c r="Q71" i="37" s="1"/>
  <c r="N41" i="37"/>
  <c r="Q41" i="37" s="1"/>
  <c r="N43" i="37"/>
  <c r="Q43" i="37" s="1"/>
  <c r="N28" i="37"/>
  <c r="Q28" i="37" s="1"/>
  <c r="N29" i="37"/>
  <c r="Q29" i="37" s="1"/>
  <c r="N16" i="37"/>
  <c r="Q16" i="37" s="1"/>
  <c r="N19" i="37"/>
  <c r="Q19" i="37" s="1"/>
  <c r="N6" i="37"/>
  <c r="N10" i="37"/>
  <c r="Q10" i="37" s="1"/>
  <c r="N20" i="37"/>
  <c r="Q20" i="37" s="1"/>
  <c r="N17" i="37"/>
  <c r="Q17" i="37" s="1"/>
  <c r="N7" i="37"/>
  <c r="N12" i="37"/>
  <c r="Q12" i="37" s="1"/>
  <c r="N14" i="37"/>
  <c r="Q14" i="37" s="1"/>
  <c r="N15" i="37"/>
  <c r="Q15" i="37" s="1"/>
  <c r="N8" i="37"/>
  <c r="Q8" i="37" s="1"/>
  <c r="N18" i="37"/>
  <c r="Q18" i="37" s="1"/>
  <c r="N9" i="37"/>
  <c r="Q9" i="37" s="1"/>
  <c r="N11" i="37"/>
  <c r="Q11" i="37" s="1"/>
  <c r="N13" i="37"/>
  <c r="Q13" i="37" s="1"/>
  <c r="N21" i="37"/>
  <c r="Q21" i="37" s="1"/>
  <c r="M3" i="37"/>
  <c r="K3" i="37"/>
  <c r="E3" i="37"/>
  <c r="H3" i="37"/>
  <c r="F3" i="37"/>
  <c r="L3" i="37"/>
  <c r="D3" i="37"/>
  <c r="I3" i="37"/>
  <c r="G3" i="37"/>
  <c r="J3" i="37"/>
  <c r="N5" i="37"/>
  <c r="C3" i="37"/>
  <c r="N4" i="3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103" i="17"/>
  <c r="B104" i="17"/>
  <c r="B105" i="17"/>
  <c r="B106" i="17"/>
  <c r="B107" i="17"/>
  <c r="B108" i="17"/>
  <c r="B109" i="17"/>
  <c r="B110" i="17"/>
  <c r="B111" i="17"/>
  <c r="B112" i="17"/>
  <c r="B113" i="17"/>
  <c r="B114" i="17"/>
  <c r="B115" i="17"/>
  <c r="B116" i="17"/>
  <c r="B117" i="17"/>
  <c r="B118" i="17"/>
  <c r="B119" i="17"/>
  <c r="B120" i="17"/>
  <c r="B121" i="17"/>
  <c r="B122" i="17"/>
  <c r="B123" i="17"/>
  <c r="B124" i="17"/>
  <c r="B125" i="17"/>
  <c r="B126" i="17"/>
  <c r="B127" i="17"/>
  <c r="B128" i="17"/>
  <c r="B129" i="17"/>
  <c r="B130" i="17"/>
  <c r="B131" i="17"/>
  <c r="B132" i="17"/>
  <c r="B133" i="17"/>
  <c r="B134" i="17"/>
  <c r="B135" i="17"/>
  <c r="B136" i="17"/>
  <c r="B137" i="17"/>
  <c r="B138" i="17"/>
  <c r="B139" i="17"/>
  <c r="B140" i="17"/>
  <c r="B141" i="17"/>
  <c r="B142" i="17"/>
  <c r="B143" i="17"/>
  <c r="B144" i="17"/>
  <c r="B145" i="17"/>
  <c r="B146" i="17"/>
  <c r="B147" i="17"/>
  <c r="B148" i="17"/>
  <c r="B149" i="17"/>
  <c r="B150" i="17"/>
  <c r="B151" i="17"/>
  <c r="B152" i="17"/>
  <c r="B153" i="17"/>
  <c r="B154" i="17"/>
  <c r="B155" i="17"/>
  <c r="B156" i="17"/>
  <c r="B157" i="17"/>
  <c r="B158" i="17"/>
  <c r="B159" i="17"/>
  <c r="B160" i="17"/>
  <c r="B161" i="17"/>
  <c r="B162" i="17"/>
  <c r="B163" i="17"/>
  <c r="B164" i="17"/>
  <c r="B165" i="17"/>
  <c r="B166" i="17"/>
  <c r="B167" i="17"/>
  <c r="B168" i="17"/>
  <c r="B169" i="17"/>
  <c r="B170" i="17"/>
  <c r="B171" i="17"/>
  <c r="B172" i="17"/>
  <c r="B173" i="17"/>
  <c r="B174" i="17"/>
  <c r="B175" i="17"/>
  <c r="B176" i="17"/>
  <c r="B177" i="17"/>
  <c r="B178" i="17"/>
  <c r="B179" i="17"/>
  <c r="B180" i="17"/>
  <c r="B181" i="17"/>
  <c r="B182" i="17"/>
  <c r="B183" i="17"/>
  <c r="B184" i="17"/>
  <c r="B185" i="17"/>
  <c r="B186" i="17"/>
  <c r="B187" i="17"/>
  <c r="B188" i="17"/>
  <c r="B189" i="17"/>
  <c r="B190" i="17"/>
  <c r="B191" i="17"/>
  <c r="B192" i="17"/>
  <c r="B193" i="17"/>
  <c r="B194" i="17"/>
  <c r="B195" i="17"/>
  <c r="B196" i="17"/>
  <c r="B197" i="17"/>
  <c r="B198" i="17"/>
  <c r="B199" i="17"/>
  <c r="B200" i="17"/>
  <c r="B201" i="17"/>
  <c r="B202" i="17"/>
  <c r="B203" i="17"/>
  <c r="B204" i="17"/>
  <c r="B205" i="17"/>
  <c r="B206" i="17"/>
  <c r="B207" i="17"/>
  <c r="B208" i="17"/>
  <c r="B209" i="17"/>
  <c r="B210" i="17"/>
  <c r="B211" i="17"/>
  <c r="B212" i="17"/>
  <c r="B213" i="17"/>
  <c r="B214" i="17"/>
  <c r="B215" i="17"/>
  <c r="B216" i="17"/>
  <c r="B217" i="17"/>
  <c r="B218" i="17"/>
  <c r="B219" i="17"/>
  <c r="B220" i="17"/>
  <c r="B221" i="17"/>
  <c r="B222" i="17"/>
  <c r="B223" i="17"/>
  <c r="B224" i="17"/>
  <c r="B225" i="17"/>
  <c r="B226" i="17"/>
  <c r="B227" i="17"/>
  <c r="B228" i="17"/>
  <c r="B229" i="17"/>
  <c r="B230" i="17"/>
  <c r="B231" i="17"/>
  <c r="B232" i="17"/>
  <c r="B233" i="17"/>
  <c r="B234" i="17"/>
  <c r="B235" i="17"/>
  <c r="B236" i="17"/>
  <c r="B237" i="17"/>
  <c r="B238" i="17"/>
  <c r="B239" i="17"/>
  <c r="B240" i="17"/>
  <c r="B241" i="17"/>
  <c r="B242" i="17"/>
  <c r="B243" i="17"/>
  <c r="B244" i="17"/>
  <c r="B245" i="17"/>
  <c r="B246" i="17"/>
  <c r="B247" i="17"/>
  <c r="B248" i="17"/>
  <c r="B249" i="17"/>
  <c r="B250" i="17"/>
  <c r="B251" i="17"/>
  <c r="B252" i="17"/>
  <c r="B253" i="17"/>
  <c r="B254" i="17"/>
  <c r="B255" i="17"/>
  <c r="B256" i="17"/>
  <c r="B257" i="17"/>
  <c r="B258" i="17"/>
  <c r="B259" i="17"/>
  <c r="B260" i="17"/>
  <c r="B261" i="17"/>
  <c r="B262" i="17"/>
  <c r="B263" i="17"/>
  <c r="B264" i="17"/>
  <c r="B265" i="17"/>
  <c r="B266" i="17"/>
  <c r="B267" i="17"/>
  <c r="B268" i="17"/>
  <c r="B269" i="17"/>
  <c r="B270" i="17"/>
  <c r="B271" i="17"/>
  <c r="B272" i="17"/>
  <c r="B273" i="17"/>
  <c r="B274" i="17"/>
  <c r="B275" i="17"/>
  <c r="B276" i="17"/>
  <c r="B277" i="17"/>
  <c r="B278" i="17"/>
  <c r="B279" i="17"/>
  <c r="B280" i="17"/>
  <c r="B281" i="17"/>
  <c r="B282" i="17"/>
  <c r="B283" i="17"/>
  <c r="B284" i="17"/>
  <c r="B285" i="17"/>
  <c r="B286" i="17"/>
  <c r="B287" i="17"/>
  <c r="B288" i="17"/>
  <c r="B289" i="17"/>
  <c r="B290" i="17"/>
  <c r="B291" i="17"/>
  <c r="B292" i="17"/>
  <c r="B293" i="17"/>
  <c r="B294" i="17"/>
  <c r="B295" i="17"/>
  <c r="B296" i="17"/>
  <c r="B297" i="17"/>
  <c r="B298" i="17"/>
  <c r="B299" i="17"/>
  <c r="B300" i="17"/>
  <c r="B301" i="17"/>
  <c r="B302" i="17"/>
  <c r="B303" i="17"/>
  <c r="B304" i="17"/>
  <c r="B305" i="17"/>
  <c r="B306" i="17"/>
  <c r="B307" i="17"/>
  <c r="B308" i="17"/>
  <c r="B309" i="17"/>
  <c r="B310" i="17"/>
  <c r="B311" i="17"/>
  <c r="B312" i="17"/>
  <c r="B313" i="17"/>
  <c r="B314" i="17"/>
  <c r="B315" i="17"/>
  <c r="B316" i="17"/>
  <c r="B317" i="17"/>
  <c r="B318" i="17"/>
  <c r="B319" i="17"/>
  <c r="B320" i="17"/>
  <c r="B321" i="17"/>
  <c r="B322" i="17"/>
  <c r="B323" i="17"/>
  <c r="B324" i="17"/>
  <c r="B325" i="17"/>
  <c r="B326" i="17"/>
  <c r="B327" i="17"/>
  <c r="B328" i="17"/>
  <c r="B329" i="17"/>
  <c r="B330" i="17"/>
  <c r="B331" i="17"/>
  <c r="B332" i="17"/>
  <c r="B333" i="17"/>
  <c r="B334" i="17"/>
  <c r="B335" i="17"/>
  <c r="B336" i="17"/>
  <c r="B337" i="17"/>
  <c r="B338" i="17"/>
  <c r="B339" i="17"/>
  <c r="B340" i="17"/>
  <c r="B341" i="17"/>
  <c r="B342" i="17"/>
  <c r="B343" i="17"/>
  <c r="B344" i="17"/>
  <c r="B345" i="17"/>
  <c r="B346" i="17"/>
  <c r="B347" i="17"/>
  <c r="B348" i="17"/>
  <c r="B349" i="17"/>
  <c r="B350" i="17"/>
  <c r="B351" i="17"/>
  <c r="B352" i="17"/>
  <c r="B353" i="17"/>
  <c r="B354" i="17"/>
  <c r="B355" i="17"/>
  <c r="B356" i="17"/>
  <c r="B357" i="17"/>
  <c r="B358" i="17"/>
  <c r="B359" i="17"/>
  <c r="B360" i="17"/>
  <c r="B361" i="17"/>
  <c r="B362" i="17"/>
  <c r="B363" i="17"/>
  <c r="B364" i="17"/>
  <c r="B365" i="17"/>
  <c r="B366" i="17"/>
  <c r="B367" i="17"/>
  <c r="B368" i="17"/>
  <c r="B369" i="17"/>
  <c r="B370" i="17"/>
  <c r="B371" i="17"/>
  <c r="B372" i="17"/>
  <c r="B373" i="17"/>
  <c r="B374" i="17"/>
  <c r="B375" i="17"/>
  <c r="B376" i="17"/>
  <c r="B377" i="17"/>
  <c r="B378" i="17"/>
  <c r="B379" i="17"/>
  <c r="B380" i="17"/>
  <c r="B381" i="17"/>
  <c r="B382" i="17"/>
  <c r="B383" i="17"/>
  <c r="B384" i="17"/>
  <c r="B385" i="17"/>
  <c r="B386" i="17"/>
  <c r="B387" i="17"/>
  <c r="B388" i="17"/>
  <c r="B389" i="17"/>
  <c r="B390" i="17"/>
  <c r="B391" i="17"/>
  <c r="B392" i="17"/>
  <c r="B393" i="17"/>
  <c r="B394" i="17"/>
  <c r="B395" i="17"/>
  <c r="B396" i="17"/>
  <c r="B397" i="17"/>
  <c r="B398" i="17"/>
  <c r="B399" i="17"/>
  <c r="B400" i="17"/>
  <c r="B401" i="17"/>
  <c r="B6" i="17"/>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 i="17"/>
  <c r="B4" i="17"/>
  <c r="B2" i="1"/>
  <c r="B2" i="8"/>
  <c r="B2" i="18"/>
  <c r="F1" i="2"/>
  <c r="G1"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3" i="2"/>
  <c r="B16" i="25"/>
  <c r="B15" i="25"/>
  <c r="B14" i="25"/>
  <c r="B13" i="25"/>
  <c r="B12" i="25"/>
  <c r="B11" i="25"/>
  <c r="B10" i="25"/>
  <c r="B9" i="25"/>
  <c r="B8" i="25"/>
  <c r="B7" i="25"/>
  <c r="B6" i="25"/>
  <c r="B5" i="25"/>
  <c r="B4" i="25"/>
  <c r="B3" i="25"/>
  <c r="B2" i="25"/>
  <c r="A1" i="25"/>
  <c r="D5" i="18"/>
  <c r="E5" i="18"/>
  <c r="D6" i="18"/>
  <c r="E6" i="18"/>
  <c r="D7" i="18"/>
  <c r="E7" i="18"/>
  <c r="D8" i="18"/>
  <c r="E8" i="18"/>
  <c r="D9" i="18"/>
  <c r="E9" i="18"/>
  <c r="D10" i="18"/>
  <c r="E10" i="18"/>
  <c r="D11" i="18"/>
  <c r="E11" i="18"/>
  <c r="D12" i="18"/>
  <c r="E12" i="18"/>
  <c r="D13" i="18"/>
  <c r="E13" i="18"/>
  <c r="D14" i="18"/>
  <c r="E14" i="18"/>
  <c r="D15" i="18"/>
  <c r="E15" i="18"/>
  <c r="D16" i="18"/>
  <c r="E16" i="18"/>
  <c r="D17" i="18"/>
  <c r="E17" i="18"/>
  <c r="D18" i="18"/>
  <c r="E18" i="18"/>
  <c r="D19" i="18"/>
  <c r="E19" i="18"/>
  <c r="D20" i="18"/>
  <c r="E20" i="18"/>
  <c r="D21" i="18"/>
  <c r="E21" i="18"/>
  <c r="D22" i="18"/>
  <c r="E22" i="18"/>
  <c r="D23" i="18"/>
  <c r="E23" i="18"/>
  <c r="D24" i="18"/>
  <c r="E24" i="18"/>
  <c r="D25" i="18"/>
  <c r="E25" i="18"/>
  <c r="D26" i="18"/>
  <c r="E26" i="18"/>
  <c r="D27" i="18"/>
  <c r="E27" i="18"/>
  <c r="D28" i="18"/>
  <c r="E28" i="18"/>
  <c r="D29" i="18"/>
  <c r="E29" i="18"/>
  <c r="D30" i="18"/>
  <c r="E30" i="18"/>
  <c r="D31" i="18"/>
  <c r="E31" i="18"/>
  <c r="D32" i="18"/>
  <c r="E32" i="18"/>
  <c r="D33" i="18"/>
  <c r="E33" i="18"/>
  <c r="D34" i="18"/>
  <c r="E34" i="18"/>
  <c r="D35" i="18"/>
  <c r="E35" i="18"/>
  <c r="D36" i="18"/>
  <c r="E36" i="18"/>
  <c r="D37" i="18"/>
  <c r="E37" i="18"/>
  <c r="D38" i="18"/>
  <c r="E38" i="18"/>
  <c r="D39" i="18"/>
  <c r="E39" i="18"/>
  <c r="D40" i="18"/>
  <c r="E40" i="18"/>
  <c r="D41" i="18"/>
  <c r="E41" i="18"/>
  <c r="D42" i="18"/>
  <c r="E42" i="18"/>
  <c r="D43" i="18"/>
  <c r="E43" i="18"/>
  <c r="D44" i="18"/>
  <c r="E44" i="18"/>
  <c r="D45" i="18"/>
  <c r="E45" i="18"/>
  <c r="D46" i="18"/>
  <c r="E46" i="18"/>
  <c r="D47" i="18"/>
  <c r="E47" i="18"/>
  <c r="D48" i="18"/>
  <c r="E48" i="18"/>
  <c r="D49" i="18"/>
  <c r="E49" i="18"/>
  <c r="D50" i="18"/>
  <c r="E50" i="18"/>
  <c r="D51" i="18"/>
  <c r="E51" i="18"/>
  <c r="D52" i="18"/>
  <c r="E52" i="18"/>
  <c r="D53" i="18"/>
  <c r="E53" i="18"/>
  <c r="D54" i="18"/>
  <c r="E54" i="18"/>
  <c r="D55" i="18"/>
  <c r="E55" i="18"/>
  <c r="D56" i="18"/>
  <c r="E56" i="18"/>
  <c r="D57" i="18"/>
  <c r="E57" i="18"/>
  <c r="D58" i="18"/>
  <c r="E58" i="18"/>
  <c r="D59" i="18"/>
  <c r="E59" i="18"/>
  <c r="D60" i="18"/>
  <c r="E60" i="18"/>
  <c r="D61" i="18"/>
  <c r="E61" i="18"/>
  <c r="D62" i="18"/>
  <c r="E62" i="18"/>
  <c r="D63" i="18"/>
  <c r="E63" i="18"/>
  <c r="D64" i="18"/>
  <c r="E64" i="18"/>
  <c r="D65" i="18"/>
  <c r="E65" i="18"/>
  <c r="D66" i="18"/>
  <c r="E66" i="18"/>
  <c r="D67" i="18"/>
  <c r="E67" i="18"/>
  <c r="D68" i="18"/>
  <c r="E68" i="18"/>
  <c r="D69" i="18"/>
  <c r="E69" i="18"/>
  <c r="D70" i="18"/>
  <c r="E70" i="18"/>
  <c r="D71" i="18"/>
  <c r="E71" i="18"/>
  <c r="D72" i="18"/>
  <c r="E72" i="18"/>
  <c r="D73" i="18"/>
  <c r="E73" i="18"/>
  <c r="D74" i="18"/>
  <c r="E74" i="18"/>
  <c r="D75" i="18"/>
  <c r="E75" i="18"/>
  <c r="D76" i="18"/>
  <c r="E76" i="18"/>
  <c r="D77" i="18"/>
  <c r="E77" i="18"/>
  <c r="D78" i="18"/>
  <c r="E78" i="18"/>
  <c r="P7" i="37" l="1"/>
  <c r="Q7" i="37" s="1"/>
  <c r="P6" i="37"/>
  <c r="Q6" i="37" s="1"/>
  <c r="P5" i="37"/>
  <c r="Q5" i="37" s="1"/>
  <c r="N3" i="37"/>
  <c r="I1" i="2"/>
  <c r="E1" i="2"/>
  <c r="B17" i="25"/>
  <c r="E4" i="18" l="1"/>
  <c r="E3" i="18" s="1"/>
  <c r="D4" i="18"/>
  <c r="B3"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67" i="2"/>
  <c r="B68" i="2"/>
  <c r="B69" i="2"/>
  <c r="B70" i="2"/>
  <c r="B71" i="2"/>
  <c r="B72" i="2"/>
  <c r="B73" i="2"/>
  <c r="B74" i="2"/>
  <c r="B75" i="2"/>
  <c r="B76" i="2"/>
  <c r="B77"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D3" i="18" l="1"/>
  <c r="P4" i="37"/>
  <c r="Q4" i="37" s="1"/>
  <c r="B2" i="17"/>
  <c r="B2" i="2"/>
  <c r="M22" i="20"/>
  <c r="L22" i="20"/>
  <c r="E22" i="20"/>
  <c r="D22" i="20"/>
  <c r="C22" i="20"/>
  <c r="G22" i="20"/>
  <c r="K16" i="20"/>
  <c r="K30" i="20" s="1"/>
  <c r="J16" i="20"/>
  <c r="J30" i="20" s="1"/>
  <c r="I16" i="20"/>
  <c r="I30" i="20" s="1"/>
  <c r="H16" i="20"/>
  <c r="H30" i="20" s="1"/>
  <c r="G16" i="20"/>
  <c r="G30" i="20" s="1"/>
  <c r="F16" i="20"/>
  <c r="F30" i="20" s="1"/>
  <c r="E16" i="20"/>
  <c r="D16" i="20"/>
  <c r="C16" i="20"/>
  <c r="N15" i="20"/>
  <c r="N14" i="20"/>
  <c r="N13" i="20"/>
  <c r="N12" i="20"/>
  <c r="N11" i="20"/>
  <c r="N10" i="20"/>
  <c r="N9" i="20"/>
  <c r="N8" i="20"/>
  <c r="N7" i="20"/>
  <c r="N6" i="20"/>
  <c r="N5" i="20"/>
  <c r="N4" i="20"/>
  <c r="N3" i="20"/>
  <c r="N95" i="17"/>
  <c r="N96" i="17"/>
  <c r="N97" i="17"/>
  <c r="N98" i="17"/>
  <c r="N99" i="17"/>
  <c r="N100" i="17"/>
  <c r="N101" i="17"/>
  <c r="N102" i="17"/>
  <c r="N103" i="17"/>
  <c r="N104" i="17"/>
  <c r="N105" i="17"/>
  <c r="N106" i="17"/>
  <c r="N107" i="17"/>
  <c r="N108" i="17"/>
  <c r="N109" i="17"/>
  <c r="N110" i="17"/>
  <c r="N111" i="17"/>
  <c r="N112" i="17"/>
  <c r="N113" i="17"/>
  <c r="N114" i="17"/>
  <c r="N115" i="17"/>
  <c r="N116" i="17"/>
  <c r="N117" i="17"/>
  <c r="N118" i="17"/>
  <c r="N119" i="17"/>
  <c r="N120" i="17"/>
  <c r="N121" i="17"/>
  <c r="N122" i="17"/>
  <c r="N123" i="17"/>
  <c r="N124" i="17"/>
  <c r="N125" i="17"/>
  <c r="N126" i="17"/>
  <c r="N127" i="17"/>
  <c r="N128" i="17"/>
  <c r="N129" i="17"/>
  <c r="N130" i="17"/>
  <c r="N131" i="17"/>
  <c r="N132" i="17"/>
  <c r="N133" i="17"/>
  <c r="N134" i="17"/>
  <c r="N135" i="17"/>
  <c r="N136" i="17"/>
  <c r="N137" i="17"/>
  <c r="N138" i="17"/>
  <c r="N139" i="17"/>
  <c r="N140" i="17"/>
  <c r="N141" i="17"/>
  <c r="N142" i="17"/>
  <c r="N143" i="17"/>
  <c r="N144" i="17"/>
  <c r="N145" i="17"/>
  <c r="N146" i="17"/>
  <c r="N147" i="17"/>
  <c r="N148" i="17"/>
  <c r="N149" i="17"/>
  <c r="N150" i="17"/>
  <c r="N151" i="17"/>
  <c r="N152" i="17"/>
  <c r="N153" i="17"/>
  <c r="N154" i="17"/>
  <c r="N155" i="17"/>
  <c r="N156" i="17"/>
  <c r="N157" i="17"/>
  <c r="N158" i="17"/>
  <c r="N159" i="17"/>
  <c r="N160" i="17"/>
  <c r="N161" i="17"/>
  <c r="N162" i="17"/>
  <c r="N163" i="17"/>
  <c r="N164" i="17"/>
  <c r="N165" i="17"/>
  <c r="N166" i="17"/>
  <c r="N167" i="17"/>
  <c r="N168" i="17"/>
  <c r="N169" i="17"/>
  <c r="N170" i="17"/>
  <c r="N171" i="17"/>
  <c r="N172" i="17"/>
  <c r="N173" i="17"/>
  <c r="N174" i="17"/>
  <c r="N175" i="17"/>
  <c r="N176" i="17"/>
  <c r="N177" i="17"/>
  <c r="N178" i="17"/>
  <c r="N179" i="17"/>
  <c r="N180" i="17"/>
  <c r="N181" i="17"/>
  <c r="N182" i="17"/>
  <c r="N183" i="17"/>
  <c r="N184" i="17"/>
  <c r="N185" i="17"/>
  <c r="N186" i="17"/>
  <c r="N187" i="17"/>
  <c r="N188" i="17"/>
  <c r="N189" i="17"/>
  <c r="N190" i="17"/>
  <c r="N191" i="17"/>
  <c r="N192" i="17"/>
  <c r="N193" i="17"/>
  <c r="N194" i="17"/>
  <c r="N195" i="17"/>
  <c r="N196" i="17"/>
  <c r="N197" i="17"/>
  <c r="N198" i="17"/>
  <c r="N199" i="17"/>
  <c r="N200" i="17"/>
  <c r="N201" i="17"/>
  <c r="N202" i="17"/>
  <c r="N203" i="17"/>
  <c r="N204" i="17"/>
  <c r="N205" i="17"/>
  <c r="N206" i="17"/>
  <c r="N207" i="17"/>
  <c r="N208" i="17"/>
  <c r="N209" i="17"/>
  <c r="N210" i="17"/>
  <c r="N211" i="17"/>
  <c r="N212" i="17"/>
  <c r="N213" i="17"/>
  <c r="N214" i="17"/>
  <c r="N215" i="17"/>
  <c r="N216" i="17"/>
  <c r="N217" i="17"/>
  <c r="N218" i="17"/>
  <c r="N219" i="17"/>
  <c r="N220" i="17"/>
  <c r="N221" i="17"/>
  <c r="N222" i="17"/>
  <c r="N223" i="17"/>
  <c r="N224" i="17"/>
  <c r="N225" i="17"/>
  <c r="N226" i="17"/>
  <c r="N227" i="17"/>
  <c r="N228" i="17"/>
  <c r="N229" i="17"/>
  <c r="N230" i="17"/>
  <c r="N231" i="17"/>
  <c r="N232" i="17"/>
  <c r="N233" i="17"/>
  <c r="N234" i="17"/>
  <c r="N235" i="17"/>
  <c r="N236" i="17"/>
  <c r="N237" i="17"/>
  <c r="N238" i="17"/>
  <c r="N239" i="17"/>
  <c r="N240" i="17"/>
  <c r="N241" i="17"/>
  <c r="N242" i="17"/>
  <c r="N243" i="17"/>
  <c r="N244" i="17"/>
  <c r="N245" i="17"/>
  <c r="N246" i="17"/>
  <c r="N247" i="17"/>
  <c r="N248" i="17"/>
  <c r="N249" i="17"/>
  <c r="N250" i="17"/>
  <c r="N251" i="17"/>
  <c r="N252" i="17"/>
  <c r="N253" i="17"/>
  <c r="N254" i="17"/>
  <c r="N255" i="17"/>
  <c r="N256" i="17"/>
  <c r="N257" i="17"/>
  <c r="N258" i="17"/>
  <c r="N259" i="17"/>
  <c r="N260" i="17"/>
  <c r="N261" i="17"/>
  <c r="N262" i="17"/>
  <c r="N263" i="17"/>
  <c r="N264" i="17"/>
  <c r="N265" i="17"/>
  <c r="N266" i="17"/>
  <c r="N267" i="17"/>
  <c r="N268" i="17"/>
  <c r="N269" i="17"/>
  <c r="N270" i="17"/>
  <c r="N271" i="17"/>
  <c r="N272" i="17"/>
  <c r="N273" i="17"/>
  <c r="N274" i="17"/>
  <c r="N275" i="17"/>
  <c r="N276" i="17"/>
  <c r="N277" i="17"/>
  <c r="N278" i="17"/>
  <c r="N279" i="17"/>
  <c r="N280" i="17"/>
  <c r="N281" i="17"/>
  <c r="N282" i="17"/>
  <c r="N283" i="17"/>
  <c r="N284" i="17"/>
  <c r="N285" i="17"/>
  <c r="N286" i="17"/>
  <c r="N287" i="17"/>
  <c r="N288" i="17"/>
  <c r="N289" i="17"/>
  <c r="N290" i="17"/>
  <c r="N291" i="17"/>
  <c r="N292" i="17"/>
  <c r="N293" i="17"/>
  <c r="N294" i="17"/>
  <c r="N295" i="17"/>
  <c r="N296" i="17"/>
  <c r="N297" i="17"/>
  <c r="N298" i="17"/>
  <c r="N299" i="17"/>
  <c r="N300" i="17"/>
  <c r="N301" i="17"/>
  <c r="N302" i="17"/>
  <c r="N303" i="17"/>
  <c r="N304" i="17"/>
  <c r="N305" i="17"/>
  <c r="N306" i="17"/>
  <c r="N307" i="17"/>
  <c r="N308" i="17"/>
  <c r="N309" i="17"/>
  <c r="N310" i="17"/>
  <c r="N311" i="17"/>
  <c r="N312" i="17"/>
  <c r="N313" i="17"/>
  <c r="N314" i="17"/>
  <c r="N315" i="17"/>
  <c r="N316" i="17"/>
  <c r="N317" i="17"/>
  <c r="N318" i="17"/>
  <c r="N319" i="17"/>
  <c r="N320" i="17"/>
  <c r="N321" i="17"/>
  <c r="N322" i="17"/>
  <c r="N323" i="17"/>
  <c r="N324" i="17"/>
  <c r="N325" i="17"/>
  <c r="N326" i="17"/>
  <c r="N327" i="17"/>
  <c r="N328" i="17"/>
  <c r="N329" i="17"/>
  <c r="N330" i="17"/>
  <c r="N331" i="17"/>
  <c r="N332" i="17"/>
  <c r="N333" i="17"/>
  <c r="N334" i="17"/>
  <c r="N335" i="17"/>
  <c r="N336" i="17"/>
  <c r="N337" i="17"/>
  <c r="N338" i="17"/>
  <c r="N339" i="17"/>
  <c r="N340" i="17"/>
  <c r="N341" i="17"/>
  <c r="N342" i="17"/>
  <c r="N343" i="17"/>
  <c r="N344" i="17"/>
  <c r="N345" i="17"/>
  <c r="N346" i="17"/>
  <c r="N347" i="17"/>
  <c r="N348" i="17"/>
  <c r="N349" i="17"/>
  <c r="N350" i="17"/>
  <c r="N351" i="17"/>
  <c r="N352" i="17"/>
  <c r="N353" i="17"/>
  <c r="N354" i="17"/>
  <c r="N355" i="17"/>
  <c r="N356" i="17"/>
  <c r="N357" i="17"/>
  <c r="N358" i="17"/>
  <c r="N359" i="17"/>
  <c r="N360" i="17"/>
  <c r="N361" i="17"/>
  <c r="N362" i="17"/>
  <c r="N363" i="17"/>
  <c r="N364" i="17"/>
  <c r="N365" i="17"/>
  <c r="N366" i="17"/>
  <c r="N367" i="17"/>
  <c r="N368" i="17"/>
  <c r="N369" i="17"/>
  <c r="N370" i="17"/>
  <c r="N371" i="17"/>
  <c r="N372" i="17"/>
  <c r="N373" i="17"/>
  <c r="N374" i="17"/>
  <c r="N375" i="17"/>
  <c r="N376" i="17"/>
  <c r="N377" i="17"/>
  <c r="N378" i="17"/>
  <c r="N379" i="17"/>
  <c r="N380" i="17"/>
  <c r="N381" i="17"/>
  <c r="N382" i="17"/>
  <c r="N383" i="17"/>
  <c r="N384" i="17"/>
  <c r="N385" i="17"/>
  <c r="N386" i="17"/>
  <c r="N387" i="17"/>
  <c r="N388" i="17"/>
  <c r="N389" i="17"/>
  <c r="N390" i="17"/>
  <c r="N391" i="17"/>
  <c r="N392" i="17"/>
  <c r="N393" i="17"/>
  <c r="N394" i="17"/>
  <c r="N395" i="17"/>
  <c r="N396" i="17"/>
  <c r="N397" i="17"/>
  <c r="N398" i="17"/>
  <c r="N399" i="17"/>
  <c r="N400" i="17"/>
  <c r="N401" i="17"/>
  <c r="N79" i="17"/>
  <c r="N80" i="17"/>
  <c r="N81" i="17"/>
  <c r="N82" i="17"/>
  <c r="N83" i="17"/>
  <c r="N84" i="17"/>
  <c r="N85" i="17"/>
  <c r="N86" i="17"/>
  <c r="N87" i="17"/>
  <c r="N88" i="17"/>
  <c r="N89" i="17"/>
  <c r="N90" i="17"/>
  <c r="N91" i="17"/>
  <c r="N92" i="17"/>
  <c r="N93" i="17"/>
  <c r="N94" i="17"/>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29" i="18"/>
  <c r="B28" i="18"/>
  <c r="B27" i="18"/>
  <c r="B26" i="18"/>
  <c r="B25" i="18"/>
  <c r="B24" i="18"/>
  <c r="B23" i="18"/>
  <c r="B21" i="18"/>
  <c r="B20" i="18"/>
  <c r="B19" i="18"/>
  <c r="B18" i="18"/>
  <c r="B17" i="18"/>
  <c r="B16" i="18"/>
  <c r="B15" i="18"/>
  <c r="B13" i="18"/>
  <c r="B12" i="18"/>
  <c r="B11" i="18"/>
  <c r="B10" i="18"/>
  <c r="B9" i="18"/>
  <c r="B8" i="18"/>
  <c r="B7" i="18"/>
  <c r="B5" i="18"/>
  <c r="B4" i="18"/>
  <c r="D3" i="17"/>
  <c r="E3" i="17"/>
  <c r="F3" i="17"/>
  <c r="G3" i="17"/>
  <c r="H3" i="17"/>
  <c r="I3" i="17"/>
  <c r="J3" i="17"/>
  <c r="K3" i="17"/>
  <c r="L3" i="17"/>
  <c r="M3" i="17"/>
  <c r="C3" i="17"/>
  <c r="N78" i="17"/>
  <c r="N77" i="17"/>
  <c r="N76" i="17"/>
  <c r="N75" i="17"/>
  <c r="N74" i="17"/>
  <c r="N73" i="17"/>
  <c r="N72" i="17"/>
  <c r="N71" i="17"/>
  <c r="N70" i="17"/>
  <c r="N69" i="17"/>
  <c r="N68" i="17"/>
  <c r="N67" i="17"/>
  <c r="N66" i="17"/>
  <c r="N65" i="17"/>
  <c r="N64" i="17"/>
  <c r="N63" i="17"/>
  <c r="N62" i="17"/>
  <c r="N61" i="17"/>
  <c r="N60" i="17"/>
  <c r="N59" i="17"/>
  <c r="N58" i="17"/>
  <c r="N57" i="17"/>
  <c r="N56" i="17"/>
  <c r="N55" i="17"/>
  <c r="N54" i="17"/>
  <c r="N53" i="17"/>
  <c r="N52" i="17"/>
  <c r="N51" i="17"/>
  <c r="N50" i="17"/>
  <c r="N49" i="17"/>
  <c r="N48" i="17"/>
  <c r="N47" i="17"/>
  <c r="N46" i="17"/>
  <c r="N45" i="17"/>
  <c r="N44" i="17"/>
  <c r="N43" i="17"/>
  <c r="N42" i="17"/>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N8" i="17"/>
  <c r="N7" i="17"/>
  <c r="N6" i="17"/>
  <c r="N5" i="17"/>
  <c r="N4" i="17"/>
  <c r="D3" i="13"/>
  <c r="E3" i="13"/>
  <c r="F3" i="13"/>
  <c r="G3" i="13"/>
  <c r="H3" i="13"/>
  <c r="I3" i="13"/>
  <c r="J3" i="13"/>
  <c r="K3" i="13"/>
  <c r="L3" i="13"/>
  <c r="M3" i="13"/>
  <c r="C3" i="13"/>
  <c r="N15" i="13"/>
  <c r="N16" i="13"/>
  <c r="N17" i="13"/>
  <c r="N18" i="13"/>
  <c r="N19" i="13"/>
  <c r="N20" i="13"/>
  <c r="N21" i="13"/>
  <c r="N22" i="13"/>
  <c r="N23" i="13"/>
  <c r="N24" i="13"/>
  <c r="N25" i="13"/>
  <c r="N26" i="13"/>
  <c r="N14" i="13"/>
  <c r="K27" i="13"/>
  <c r="J27" i="13"/>
  <c r="I27" i="13"/>
  <c r="H27" i="13"/>
  <c r="G27" i="13"/>
  <c r="F27" i="13"/>
  <c r="E27" i="13"/>
  <c r="D27" i="13"/>
  <c r="C27" i="13"/>
  <c r="K34" i="20" l="1"/>
  <c r="K32" i="20"/>
  <c r="J34" i="20"/>
  <c r="I34" i="20"/>
  <c r="I32" i="20"/>
  <c r="H34" i="20"/>
  <c r="H32" i="20"/>
  <c r="G34" i="20"/>
  <c r="G32" i="20"/>
  <c r="F34" i="20"/>
  <c r="F32" i="20"/>
  <c r="E3" i="25"/>
  <c r="E7" i="25"/>
  <c r="E11" i="25"/>
  <c r="E15" i="25"/>
  <c r="C6" i="25"/>
  <c r="C14" i="25"/>
  <c r="D4" i="25"/>
  <c r="D8" i="25"/>
  <c r="D12" i="25"/>
  <c r="D16" i="25"/>
  <c r="C7" i="25"/>
  <c r="C15" i="25"/>
  <c r="E4" i="25"/>
  <c r="E8" i="25"/>
  <c r="E12" i="25"/>
  <c r="E16" i="25"/>
  <c r="C8" i="25"/>
  <c r="C16" i="25"/>
  <c r="D5" i="25"/>
  <c r="D9" i="25"/>
  <c r="D13" i="25"/>
  <c r="E2" i="25"/>
  <c r="C9" i="25"/>
  <c r="C2" i="25"/>
  <c r="E5" i="25"/>
  <c r="E9" i="25"/>
  <c r="E13" i="25"/>
  <c r="D2" i="25"/>
  <c r="C10" i="25"/>
  <c r="D6" i="25"/>
  <c r="D10" i="25"/>
  <c r="D14" i="25"/>
  <c r="C3" i="25"/>
  <c r="C11" i="25"/>
  <c r="E6" i="25"/>
  <c r="E10" i="25"/>
  <c r="E14" i="25"/>
  <c r="C4" i="25"/>
  <c r="C12" i="25"/>
  <c r="D3" i="25"/>
  <c r="D7" i="25"/>
  <c r="D11" i="25"/>
  <c r="D15" i="25"/>
  <c r="C5" i="25"/>
  <c r="C13" i="25"/>
  <c r="I22" i="20"/>
  <c r="F22" i="20"/>
  <c r="C27" i="18"/>
  <c r="F27" i="18" s="1"/>
  <c r="C6" i="18"/>
  <c r="F6" i="18" s="1"/>
  <c r="B6" i="18"/>
  <c r="C14" i="18"/>
  <c r="F14" i="18" s="1"/>
  <c r="B14" i="18"/>
  <c r="C22" i="18"/>
  <c r="F22" i="18" s="1"/>
  <c r="B22" i="18"/>
  <c r="C30" i="18"/>
  <c r="F30" i="18" s="1"/>
  <c r="B30" i="18"/>
  <c r="H22" i="20"/>
  <c r="C7" i="18"/>
  <c r="F7" i="18" s="1"/>
  <c r="C15" i="18"/>
  <c r="F15" i="18" s="1"/>
  <c r="C9" i="18"/>
  <c r="F9" i="18" s="1"/>
  <c r="C17" i="18"/>
  <c r="F17" i="18" s="1"/>
  <c r="C25" i="18"/>
  <c r="F25" i="18" s="1"/>
  <c r="C24" i="18"/>
  <c r="F24" i="18" s="1"/>
  <c r="C11" i="18"/>
  <c r="F11" i="18" s="1"/>
  <c r="C8" i="18"/>
  <c r="F8" i="18" s="1"/>
  <c r="C16" i="18"/>
  <c r="F16" i="18" s="1"/>
  <c r="C10" i="18"/>
  <c r="F10" i="18" s="1"/>
  <c r="C18" i="18"/>
  <c r="F18" i="18" s="1"/>
  <c r="C26" i="18"/>
  <c r="F26" i="18" s="1"/>
  <c r="C12" i="18"/>
  <c r="F12" i="18" s="1"/>
  <c r="C20" i="18"/>
  <c r="F20" i="18" s="1"/>
  <c r="C28" i="18"/>
  <c r="F28" i="18" s="1"/>
  <c r="C13" i="18"/>
  <c r="F13" i="18" s="1"/>
  <c r="C21" i="18"/>
  <c r="F21" i="18" s="1"/>
  <c r="C29" i="18"/>
  <c r="F29" i="18" s="1"/>
  <c r="C33" i="18"/>
  <c r="F33" i="18" s="1"/>
  <c r="C41" i="18"/>
  <c r="F41" i="18" s="1"/>
  <c r="C49" i="18"/>
  <c r="F49" i="18" s="1"/>
  <c r="C57" i="18"/>
  <c r="F57" i="18" s="1"/>
  <c r="C65" i="18"/>
  <c r="F65" i="18" s="1"/>
  <c r="C77" i="18"/>
  <c r="F77" i="18" s="1"/>
  <c r="C50" i="18"/>
  <c r="F50" i="18" s="1"/>
  <c r="C58" i="18"/>
  <c r="F58" i="18" s="1"/>
  <c r="C74" i="18"/>
  <c r="F74" i="18" s="1"/>
  <c r="C38" i="18"/>
  <c r="F38" i="18" s="1"/>
  <c r="C54" i="18"/>
  <c r="F54" i="18" s="1"/>
  <c r="C70" i="18"/>
  <c r="F70" i="18" s="1"/>
  <c r="C78" i="18"/>
  <c r="F78" i="18" s="1"/>
  <c r="C34" i="18"/>
  <c r="F34" i="18" s="1"/>
  <c r="C46" i="18"/>
  <c r="F46" i="18" s="1"/>
  <c r="C62" i="18"/>
  <c r="F62" i="18" s="1"/>
  <c r="C42" i="18"/>
  <c r="F42" i="18" s="1"/>
  <c r="C66" i="18"/>
  <c r="F66" i="18" s="1"/>
  <c r="C32" i="18"/>
  <c r="F32" i="18" s="1"/>
  <c r="C40" i="18"/>
  <c r="F40" i="18" s="1"/>
  <c r="C48" i="18"/>
  <c r="F48" i="18" s="1"/>
  <c r="C56" i="18"/>
  <c r="F56" i="18" s="1"/>
  <c r="C64" i="18"/>
  <c r="F64" i="18" s="1"/>
  <c r="C72" i="18"/>
  <c r="F72" i="18" s="1"/>
  <c r="C36" i="18"/>
  <c r="F36" i="18" s="1"/>
  <c r="C44" i="18"/>
  <c r="F44" i="18" s="1"/>
  <c r="C52" i="18"/>
  <c r="F52" i="18" s="1"/>
  <c r="C60" i="18"/>
  <c r="F60" i="18" s="1"/>
  <c r="C68" i="18"/>
  <c r="F68" i="18" s="1"/>
  <c r="C76" i="18"/>
  <c r="F76" i="18" s="1"/>
  <c r="C59" i="18"/>
  <c r="F59" i="18" s="1"/>
  <c r="C37" i="18"/>
  <c r="F37" i="18" s="1"/>
  <c r="C45" i="18"/>
  <c r="F45" i="18" s="1"/>
  <c r="C53" i="18"/>
  <c r="F53" i="18" s="1"/>
  <c r="C61" i="18"/>
  <c r="F61" i="18" s="1"/>
  <c r="C69" i="18"/>
  <c r="F69" i="18" s="1"/>
  <c r="C73" i="18"/>
  <c r="F73" i="18" s="1"/>
  <c r="C23" i="18"/>
  <c r="F23" i="18" s="1"/>
  <c r="C19" i="18"/>
  <c r="F19" i="18" s="1"/>
  <c r="C55" i="18"/>
  <c r="F55" i="18" s="1"/>
  <c r="C35" i="18"/>
  <c r="F35" i="18" s="1"/>
  <c r="C67" i="18"/>
  <c r="F67" i="18" s="1"/>
  <c r="C31" i="18"/>
  <c r="F31" i="18" s="1"/>
  <c r="C30" i="20"/>
  <c r="C47" i="18"/>
  <c r="F47" i="18" s="1"/>
  <c r="L30" i="20"/>
  <c r="E30" i="20"/>
  <c r="C71" i="18"/>
  <c r="F71" i="18" s="1"/>
  <c r="C43" i="18"/>
  <c r="F43" i="18" s="1"/>
  <c r="C4" i="18"/>
  <c r="K22" i="20"/>
  <c r="M30" i="20"/>
  <c r="D30" i="20"/>
  <c r="C75" i="18"/>
  <c r="F75" i="18" s="1"/>
  <c r="C39" i="18"/>
  <c r="F39" i="18" s="1"/>
  <c r="C51" i="18"/>
  <c r="F51" i="18" s="1"/>
  <c r="C5" i="18"/>
  <c r="F5" i="18" s="1"/>
  <c r="C63" i="18"/>
  <c r="F63" i="18" s="1"/>
  <c r="N16" i="20"/>
  <c r="N3" i="17"/>
  <c r="N27" i="13"/>
  <c r="G12" i="25" l="1"/>
  <c r="G4" i="25"/>
  <c r="M34" i="20"/>
  <c r="M32" i="20"/>
  <c r="L34" i="20"/>
  <c r="L32" i="20"/>
  <c r="E34" i="20"/>
  <c r="E32" i="20"/>
  <c r="D34" i="20"/>
  <c r="D32" i="20"/>
  <c r="C34" i="20"/>
  <c r="C32" i="20"/>
  <c r="G5" i="25"/>
  <c r="G13" i="25"/>
  <c r="G2" i="25"/>
  <c r="G9" i="25"/>
  <c r="G14" i="25"/>
  <c r="G10" i="25"/>
  <c r="G6" i="25"/>
  <c r="G15" i="25"/>
  <c r="G7" i="25"/>
  <c r="G11" i="25"/>
  <c r="G16" i="25"/>
  <c r="G3" i="25"/>
  <c r="G8" i="25"/>
  <c r="F4" i="18"/>
  <c r="F3" i="18" s="1"/>
  <c r="C3" i="18"/>
  <c r="E17" i="25"/>
  <c r="D17" i="25"/>
  <c r="O3" i="12" l="1"/>
  <c r="O4" i="12" s="1"/>
  <c r="N3" i="12"/>
  <c r="N4" i="12" s="1"/>
  <c r="C17" i="25" l="1"/>
  <c r="G17" i="25" s="1"/>
  <c r="O7" i="12"/>
  <c r="N7" i="12"/>
  <c r="C19" i="25" l="1"/>
  <c r="B20" i="1"/>
  <c r="B24" i="1"/>
  <c r="B36" i="1"/>
  <c r="B40" i="1"/>
  <c r="A4" i="1"/>
  <c r="A5" i="1"/>
  <c r="A6" i="1"/>
  <c r="A7" i="1"/>
  <c r="A8" i="1"/>
  <c r="A9" i="1"/>
  <c r="A10" i="1"/>
  <c r="B10" i="1" s="1"/>
  <c r="A11" i="1"/>
  <c r="A12" i="1"/>
  <c r="A13" i="1"/>
  <c r="A14" i="1"/>
  <c r="B14" i="1" s="1"/>
  <c r="A15" i="1"/>
  <c r="B3" i="1"/>
  <c r="P1" i="8"/>
  <c r="R1" i="1"/>
  <c r="C5" i="1" l="1"/>
  <c r="D5" i="1"/>
  <c r="F5" i="1"/>
  <c r="B6" i="1"/>
  <c r="C6" i="1"/>
  <c r="D6" i="1"/>
  <c r="F6" i="1"/>
  <c r="D4" i="1"/>
  <c r="F4" i="1"/>
  <c r="C4" i="1"/>
  <c r="B68" i="8"/>
  <c r="C68" i="8"/>
  <c r="D68" i="8"/>
  <c r="F68" i="8"/>
  <c r="K68" i="8" s="1"/>
  <c r="B41" i="8"/>
  <c r="C41" i="8"/>
  <c r="D41" i="8"/>
  <c r="F41" i="8"/>
  <c r="B32" i="8"/>
  <c r="C32" i="8"/>
  <c r="D32" i="8"/>
  <c r="F32" i="8"/>
  <c r="K32" i="8" s="1"/>
  <c r="B24" i="8"/>
  <c r="C24" i="8"/>
  <c r="D24" i="8"/>
  <c r="F24" i="8"/>
  <c r="K24" i="8" s="1"/>
  <c r="B16" i="8"/>
  <c r="C16" i="8"/>
  <c r="D16" i="8"/>
  <c r="F16" i="8"/>
  <c r="B4" i="8"/>
  <c r="D4" i="8"/>
  <c r="F4" i="8"/>
  <c r="K4" i="8" s="1"/>
  <c r="C4" i="8"/>
  <c r="B53" i="8"/>
  <c r="F53" i="8"/>
  <c r="K53" i="8" s="1"/>
  <c r="C53" i="8"/>
  <c r="D53" i="8"/>
  <c r="B40" i="8"/>
  <c r="C40" i="8"/>
  <c r="D40" i="8"/>
  <c r="F40" i="8"/>
  <c r="K40" i="8" s="1"/>
  <c r="B31" i="8"/>
  <c r="C31" i="8"/>
  <c r="D31" i="8"/>
  <c r="F31" i="8"/>
  <c r="B23" i="8"/>
  <c r="C23" i="8"/>
  <c r="D23" i="8"/>
  <c r="F23" i="8"/>
  <c r="B15" i="8"/>
  <c r="C15" i="8"/>
  <c r="D15" i="8"/>
  <c r="F15" i="8"/>
  <c r="K15" i="8" s="1"/>
  <c r="B5" i="8"/>
  <c r="C5" i="8"/>
  <c r="D5" i="8"/>
  <c r="F5" i="8"/>
  <c r="K5" i="8" s="1"/>
  <c r="B45" i="8"/>
  <c r="C45" i="8"/>
  <c r="D45" i="8"/>
  <c r="F45" i="8"/>
  <c r="K45" i="8" s="1"/>
  <c r="B37" i="8"/>
  <c r="C37" i="8"/>
  <c r="D37" i="8"/>
  <c r="F37" i="8"/>
  <c r="B59" i="8"/>
  <c r="C59" i="8"/>
  <c r="D59" i="8"/>
  <c r="F59" i="8"/>
  <c r="K59" i="8" s="1"/>
  <c r="B76" i="8"/>
  <c r="C76" i="8"/>
  <c r="D76" i="8"/>
  <c r="F76" i="8"/>
  <c r="K76" i="8" s="1"/>
  <c r="B48" i="8"/>
  <c r="D48" i="8"/>
  <c r="F48" i="8"/>
  <c r="K48" i="8" s="1"/>
  <c r="C48" i="8"/>
  <c r="B6" i="8"/>
  <c r="C6" i="8"/>
  <c r="D6" i="8"/>
  <c r="F6" i="8"/>
  <c r="K6" i="8" s="1"/>
  <c r="B74" i="8"/>
  <c r="F74" i="8"/>
  <c r="Q74" i="8" s="1"/>
  <c r="C74" i="8"/>
  <c r="D74" i="8"/>
  <c r="B65" i="8"/>
  <c r="C65" i="8"/>
  <c r="D65" i="8"/>
  <c r="F65" i="8"/>
  <c r="K65" i="8" s="1"/>
  <c r="B56" i="8"/>
  <c r="D56" i="8"/>
  <c r="F56" i="8"/>
  <c r="K56" i="8" s="1"/>
  <c r="C56" i="8"/>
  <c r="B47" i="8"/>
  <c r="C47" i="8"/>
  <c r="D47" i="8"/>
  <c r="F47" i="8"/>
  <c r="Q47" i="8" s="1"/>
  <c r="B38" i="8"/>
  <c r="D38" i="8"/>
  <c r="F38" i="8"/>
  <c r="C38" i="8"/>
  <c r="B29" i="8"/>
  <c r="C29" i="8"/>
  <c r="D29" i="8"/>
  <c r="F29" i="8"/>
  <c r="K29" i="8" s="1"/>
  <c r="B21" i="8"/>
  <c r="C21" i="8"/>
  <c r="D21" i="8"/>
  <c r="F21" i="8"/>
  <c r="B13" i="8"/>
  <c r="C13" i="8"/>
  <c r="D13" i="8"/>
  <c r="F13" i="8"/>
  <c r="B7" i="8"/>
  <c r="C7" i="8"/>
  <c r="D7" i="8"/>
  <c r="F7" i="8"/>
  <c r="Q7" i="8" s="1"/>
  <c r="B77" i="8"/>
  <c r="C77" i="8"/>
  <c r="D77" i="8"/>
  <c r="F77" i="8"/>
  <c r="K77" i="8" s="1"/>
  <c r="C14" i="8"/>
  <c r="D14" i="8"/>
  <c r="F14" i="8"/>
  <c r="Q14" i="8" s="1"/>
  <c r="B73" i="8"/>
  <c r="C73" i="8"/>
  <c r="D73" i="8"/>
  <c r="F73" i="8"/>
  <c r="Q73" i="8" s="1"/>
  <c r="B64" i="8"/>
  <c r="C64" i="8"/>
  <c r="D64" i="8"/>
  <c r="F64" i="8"/>
  <c r="K64" i="8" s="1"/>
  <c r="B55" i="8"/>
  <c r="C55" i="8"/>
  <c r="D55" i="8"/>
  <c r="F55" i="8"/>
  <c r="Q55" i="8" s="1"/>
  <c r="B46" i="8"/>
  <c r="C46" i="8"/>
  <c r="D46" i="8"/>
  <c r="F46" i="8"/>
  <c r="Q46" i="8" s="1"/>
  <c r="B36" i="8"/>
  <c r="C36" i="8"/>
  <c r="D36" i="8"/>
  <c r="F36" i="8"/>
  <c r="K36" i="8" s="1"/>
  <c r="B28" i="8"/>
  <c r="C28" i="8"/>
  <c r="D28" i="8"/>
  <c r="F28" i="8"/>
  <c r="K28" i="8" s="1"/>
  <c r="B20" i="8"/>
  <c r="C20" i="8"/>
  <c r="D20" i="8"/>
  <c r="F20" i="8"/>
  <c r="B12" i="8"/>
  <c r="D12" i="8"/>
  <c r="F12" i="8"/>
  <c r="K12" i="8" s="1"/>
  <c r="C12" i="8"/>
  <c r="B8" i="8"/>
  <c r="C8" i="8"/>
  <c r="D8" i="8"/>
  <c r="F8" i="8"/>
  <c r="Q8" i="8" s="1"/>
  <c r="B49" i="8"/>
  <c r="C49" i="8"/>
  <c r="D49" i="8"/>
  <c r="F49" i="8"/>
  <c r="K49" i="8" s="1"/>
  <c r="B75" i="8"/>
  <c r="C75" i="8"/>
  <c r="D75" i="8"/>
  <c r="F75" i="8"/>
  <c r="Q75" i="8" s="1"/>
  <c r="B30" i="8"/>
  <c r="D30" i="8"/>
  <c r="F30" i="8"/>
  <c r="K30" i="8" s="1"/>
  <c r="C30" i="8"/>
  <c r="B72" i="8"/>
  <c r="C72" i="8"/>
  <c r="D72" i="8"/>
  <c r="F72" i="8"/>
  <c r="K72" i="8" s="1"/>
  <c r="B63" i="8"/>
  <c r="C63" i="8"/>
  <c r="D63" i="8"/>
  <c r="F63" i="8"/>
  <c r="Q63" i="8" s="1"/>
  <c r="B54" i="8"/>
  <c r="C54" i="8"/>
  <c r="D54" i="8"/>
  <c r="F54" i="8"/>
  <c r="Q54" i="8" s="1"/>
  <c r="B44" i="8"/>
  <c r="C44" i="8"/>
  <c r="D44" i="8"/>
  <c r="F44" i="8"/>
  <c r="K44" i="8" s="1"/>
  <c r="B35" i="8"/>
  <c r="F35" i="8"/>
  <c r="Q35" i="8" s="1"/>
  <c r="C35" i="8"/>
  <c r="D35" i="8"/>
  <c r="B27" i="8"/>
  <c r="F27" i="8"/>
  <c r="Q27" i="8" s="1"/>
  <c r="C27" i="8"/>
  <c r="D27" i="8"/>
  <c r="B19" i="8"/>
  <c r="C19" i="8"/>
  <c r="D19" i="8"/>
  <c r="F19" i="8"/>
  <c r="K19" i="8" s="1"/>
  <c r="B11" i="8"/>
  <c r="C11" i="8"/>
  <c r="D11" i="8"/>
  <c r="F11" i="8"/>
  <c r="Q11" i="8" s="1"/>
  <c r="B9" i="8"/>
  <c r="F9" i="8"/>
  <c r="Q9" i="8" s="1"/>
  <c r="C9" i="8"/>
  <c r="D9" i="8"/>
  <c r="B50" i="8"/>
  <c r="C50" i="8"/>
  <c r="D50" i="8"/>
  <c r="F50" i="8"/>
  <c r="Q50" i="8" s="1"/>
  <c r="B67" i="8"/>
  <c r="C67" i="8"/>
  <c r="D67" i="8"/>
  <c r="F67" i="8"/>
  <c r="Q67" i="8" s="1"/>
  <c r="B57" i="8"/>
  <c r="C57" i="8"/>
  <c r="D57" i="8"/>
  <c r="F57" i="8"/>
  <c r="K57" i="8" s="1"/>
  <c r="B22" i="8"/>
  <c r="F22" i="8"/>
  <c r="Q22" i="8" s="1"/>
  <c r="C22" i="8"/>
  <c r="D22" i="8"/>
  <c r="B71" i="8"/>
  <c r="C71" i="8"/>
  <c r="D71" i="8"/>
  <c r="F71" i="8"/>
  <c r="Q71" i="8" s="1"/>
  <c r="B62" i="8"/>
  <c r="C62" i="8"/>
  <c r="D62" i="8"/>
  <c r="F62" i="8"/>
  <c r="Q62" i="8" s="1"/>
  <c r="B52" i="8"/>
  <c r="C52" i="8"/>
  <c r="D52" i="8"/>
  <c r="F52" i="8"/>
  <c r="K52" i="8" s="1"/>
  <c r="B43" i="8"/>
  <c r="F43" i="8"/>
  <c r="K43" i="8" s="1"/>
  <c r="C43" i="8"/>
  <c r="D43" i="8"/>
  <c r="B34" i="8"/>
  <c r="C34" i="8"/>
  <c r="D34" i="8"/>
  <c r="F34" i="8"/>
  <c r="Q34" i="8" s="1"/>
  <c r="B26" i="8"/>
  <c r="C26" i="8"/>
  <c r="D26" i="8"/>
  <c r="F26" i="8"/>
  <c r="Q26" i="8" s="1"/>
  <c r="B18" i="8"/>
  <c r="C18" i="8"/>
  <c r="D18" i="8"/>
  <c r="F18" i="8"/>
  <c r="B10" i="8"/>
  <c r="C10" i="8"/>
  <c r="D10" i="8"/>
  <c r="F10" i="8"/>
  <c r="Q10" i="8" s="1"/>
  <c r="B69" i="8"/>
  <c r="D69" i="8"/>
  <c r="F69" i="8"/>
  <c r="K69" i="8" s="1"/>
  <c r="C69" i="8"/>
  <c r="B58" i="8"/>
  <c r="C58" i="8"/>
  <c r="D58" i="8"/>
  <c r="F58" i="8"/>
  <c r="Q58" i="8" s="1"/>
  <c r="B66" i="8"/>
  <c r="F66" i="8"/>
  <c r="Q66" i="8" s="1"/>
  <c r="C66" i="8"/>
  <c r="D66" i="8"/>
  <c r="B39" i="8"/>
  <c r="C39" i="8"/>
  <c r="D39" i="8"/>
  <c r="F39" i="8"/>
  <c r="Q39" i="8" s="1"/>
  <c r="B70" i="8"/>
  <c r="C70" i="8"/>
  <c r="D70" i="8"/>
  <c r="F70" i="8"/>
  <c r="Q70" i="8" s="1"/>
  <c r="B60" i="8"/>
  <c r="C60" i="8"/>
  <c r="D60" i="8"/>
  <c r="F60" i="8"/>
  <c r="Q60" i="8" s="1"/>
  <c r="B51" i="8"/>
  <c r="C51" i="8"/>
  <c r="D51" i="8"/>
  <c r="F51" i="8"/>
  <c r="Q51" i="8" s="1"/>
  <c r="B42" i="8"/>
  <c r="C42" i="8"/>
  <c r="D42" i="8"/>
  <c r="F42" i="8"/>
  <c r="Q42" i="8" s="1"/>
  <c r="B33" i="8"/>
  <c r="C33" i="8"/>
  <c r="D33" i="8"/>
  <c r="F33" i="8"/>
  <c r="B25" i="8"/>
  <c r="D25" i="8"/>
  <c r="F25" i="8"/>
  <c r="Q25" i="8" s="1"/>
  <c r="C25" i="8"/>
  <c r="B17" i="8"/>
  <c r="D17" i="8"/>
  <c r="F17" i="8"/>
  <c r="Q17" i="8" s="1"/>
  <c r="C17" i="8"/>
  <c r="C3" i="8"/>
  <c r="F3" i="8"/>
  <c r="K3" i="8" s="1"/>
  <c r="D3" i="8"/>
  <c r="B61" i="8"/>
  <c r="D61" i="8"/>
  <c r="F61" i="8"/>
  <c r="K61" i="8" s="1"/>
  <c r="C61" i="8"/>
  <c r="B3" i="8"/>
  <c r="K7" i="8"/>
  <c r="B14" i="8"/>
  <c r="K11" i="8"/>
  <c r="B15" i="1"/>
  <c r="B7" i="1"/>
  <c r="B66" i="1"/>
  <c r="B55" i="1"/>
  <c r="B47" i="1"/>
  <c r="B34" i="1"/>
  <c r="B28" i="1"/>
  <c r="B75" i="1"/>
  <c r="B65" i="1"/>
  <c r="B60" i="1"/>
  <c r="B54" i="1"/>
  <c r="B46" i="1"/>
  <c r="B39" i="1"/>
  <c r="B33" i="1"/>
  <c r="B27" i="1"/>
  <c r="B23" i="1"/>
  <c r="B13" i="1"/>
  <c r="B5" i="1"/>
  <c r="B64" i="1"/>
  <c r="B59" i="1"/>
  <c r="B53" i="1"/>
  <c r="B32" i="1"/>
  <c r="B22" i="1"/>
  <c r="B12" i="1"/>
  <c r="B4" i="1"/>
  <c r="B74" i="1"/>
  <c r="B69" i="1"/>
  <c r="B58" i="1"/>
  <c r="B52" i="1"/>
  <c r="B45" i="1"/>
  <c r="B38" i="1"/>
  <c r="B21" i="1"/>
  <c r="B11" i="1"/>
  <c r="B68" i="1"/>
  <c r="B63" i="1"/>
  <c r="B51" i="1"/>
  <c r="B44" i="1"/>
  <c r="B31" i="1"/>
  <c r="B26" i="1"/>
  <c r="B73" i="1"/>
  <c r="B62" i="1"/>
  <c r="B57" i="1"/>
  <c r="B50" i="1"/>
  <c r="B43" i="1"/>
  <c r="B37" i="1"/>
  <c r="B17" i="1"/>
  <c r="B9" i="1"/>
  <c r="B77" i="1"/>
  <c r="B72" i="1"/>
  <c r="B67" i="1"/>
  <c r="B49" i="1"/>
  <c r="B42" i="1"/>
  <c r="B30" i="1"/>
  <c r="B25" i="1"/>
  <c r="B19" i="1"/>
  <c r="B16" i="1"/>
  <c r="B8" i="1"/>
  <c r="B76" i="1"/>
  <c r="B71" i="1"/>
  <c r="B70" i="1"/>
  <c r="B61" i="1"/>
  <c r="B56" i="1"/>
  <c r="B48" i="1"/>
  <c r="B41" i="1"/>
  <c r="B35" i="1"/>
  <c r="B18" i="1"/>
  <c r="B29" i="1"/>
  <c r="Q16" i="8"/>
  <c r="Q31" i="8"/>
  <c r="K20" i="8"/>
  <c r="Q23" i="8"/>
  <c r="K21" i="8"/>
  <c r="K13" i="8"/>
  <c r="K41" i="8"/>
  <c r="K37" i="8"/>
  <c r="Q38" i="8"/>
  <c r="K55" i="8"/>
  <c r="Q68" i="8"/>
  <c r="Q64" i="8"/>
  <c r="K73" i="8"/>
  <c r="E5" i="1" l="1"/>
  <c r="Q6" i="8"/>
  <c r="E6" i="1"/>
  <c r="E4" i="1"/>
  <c r="K75" i="8"/>
  <c r="Q24" i="8"/>
  <c r="Q5" i="8"/>
  <c r="Q48" i="8"/>
  <c r="K46" i="8"/>
  <c r="Q43" i="8"/>
  <c r="Q65" i="8"/>
  <c r="K66" i="8"/>
  <c r="K14" i="8"/>
  <c r="K70" i="8"/>
  <c r="Q72" i="8"/>
  <c r="Q77" i="8"/>
  <c r="Q40" i="8"/>
  <c r="Q59" i="8"/>
  <c r="Q49" i="8"/>
  <c r="J20" i="1"/>
  <c r="Q56" i="8"/>
  <c r="E52" i="8"/>
  <c r="J52" i="8" s="1"/>
  <c r="Q76" i="8"/>
  <c r="J43" i="1"/>
  <c r="E49" i="8"/>
  <c r="Q30" i="8"/>
  <c r="K71" i="8"/>
  <c r="E57" i="8"/>
  <c r="J35" i="1"/>
  <c r="E19" i="8"/>
  <c r="K9" i="8"/>
  <c r="K60" i="8"/>
  <c r="E65" i="8"/>
  <c r="E70" i="8"/>
  <c r="Q4" i="8"/>
  <c r="E4" i="8"/>
  <c r="E76" i="8"/>
  <c r="K50" i="8"/>
  <c r="K39" i="8"/>
  <c r="K8" i="8"/>
  <c r="K35" i="8"/>
  <c r="E38" i="8"/>
  <c r="Q19" i="8"/>
  <c r="E10" i="8"/>
  <c r="E33" i="8"/>
  <c r="E61" i="8"/>
  <c r="E39" i="8"/>
  <c r="E26" i="8"/>
  <c r="E12" i="8"/>
  <c r="E28" i="8"/>
  <c r="K58" i="8"/>
  <c r="E20" i="8"/>
  <c r="Q3" i="8"/>
  <c r="E16" i="8"/>
  <c r="E25" i="8"/>
  <c r="E17" i="8"/>
  <c r="E51" i="8"/>
  <c r="E27" i="8"/>
  <c r="E44" i="8"/>
  <c r="E30" i="8"/>
  <c r="E14" i="8"/>
  <c r="F1" i="1"/>
  <c r="E64" i="8"/>
  <c r="E73" i="8"/>
  <c r="E74" i="8"/>
  <c r="E59" i="8"/>
  <c r="E31" i="8"/>
  <c r="E40" i="8"/>
  <c r="E32" i="8"/>
  <c r="E34" i="8"/>
  <c r="E24" i="8"/>
  <c r="E60" i="8"/>
  <c r="K25" i="8"/>
  <c r="E21" i="8"/>
  <c r="C1" i="8"/>
  <c r="E69" i="8"/>
  <c r="E50" i="8"/>
  <c r="E72" i="8"/>
  <c r="E5" i="8"/>
  <c r="E53" i="8"/>
  <c r="D1" i="1"/>
  <c r="E18" i="8"/>
  <c r="E22" i="8"/>
  <c r="E35" i="8"/>
  <c r="E8" i="8"/>
  <c r="E77" i="8"/>
  <c r="E45" i="8"/>
  <c r="E42" i="8"/>
  <c r="E66" i="8"/>
  <c r="E71" i="8"/>
  <c r="E67" i="8"/>
  <c r="E54" i="8"/>
  <c r="E56" i="8"/>
  <c r="E37" i="8"/>
  <c r="E58" i="8"/>
  <c r="E29" i="8"/>
  <c r="E47" i="8"/>
  <c r="D1" i="8"/>
  <c r="E43" i="8"/>
  <c r="E9" i="8"/>
  <c r="E55" i="8"/>
  <c r="E48" i="8"/>
  <c r="E23" i="8"/>
  <c r="E68" i="8"/>
  <c r="F1" i="8"/>
  <c r="E62" i="8"/>
  <c r="E11" i="8"/>
  <c r="E75" i="8"/>
  <c r="E36" i="8"/>
  <c r="E13" i="8"/>
  <c r="E6" i="8"/>
  <c r="J6" i="8" s="1"/>
  <c r="C1" i="1"/>
  <c r="E63" i="8"/>
  <c r="E46" i="8"/>
  <c r="E7" i="8"/>
  <c r="E15" i="8"/>
  <c r="E41" i="8"/>
  <c r="K47" i="8"/>
  <c r="K22" i="8"/>
  <c r="K51" i="8"/>
  <c r="K74" i="8"/>
  <c r="Q44" i="8"/>
  <c r="Q57" i="8"/>
  <c r="K23" i="8"/>
  <c r="K17" i="8"/>
  <c r="Q52" i="8"/>
  <c r="K31" i="8"/>
  <c r="Q20" i="8"/>
  <c r="K62" i="8"/>
  <c r="Q36" i="8"/>
  <c r="K27" i="8"/>
  <c r="K16" i="8"/>
  <c r="Q21" i="8"/>
  <c r="Q15" i="8"/>
  <c r="Q32" i="8"/>
  <c r="K26" i="8"/>
  <c r="Q12" i="8"/>
  <c r="K42" i="8"/>
  <c r="Q18" i="8"/>
  <c r="K18" i="8"/>
  <c r="Q28" i="8"/>
  <c r="F7" i="13"/>
  <c r="G7" i="13"/>
  <c r="M7" i="13"/>
  <c r="I7" i="13"/>
  <c r="J7" i="13"/>
  <c r="L29" i="13"/>
  <c r="H7" i="13"/>
  <c r="L7" i="13"/>
  <c r="E7" i="13"/>
  <c r="M29" i="13"/>
  <c r="K7" i="13"/>
  <c r="D7" i="13"/>
  <c r="Q13" i="8"/>
  <c r="M3" i="12"/>
  <c r="M4" i="12" s="1"/>
  <c r="C7" i="13"/>
  <c r="G3" i="12"/>
  <c r="G4" i="12" s="1"/>
  <c r="F3" i="12"/>
  <c r="F4" i="12" s="1"/>
  <c r="L3" i="12"/>
  <c r="L4" i="12" s="1"/>
  <c r="K3" i="12"/>
  <c r="K4" i="12" s="1"/>
  <c r="J3" i="12"/>
  <c r="J4" i="12" s="1"/>
  <c r="I3" i="12"/>
  <c r="I4" i="12" s="1"/>
  <c r="H3" i="12"/>
  <c r="H4" i="12" s="1"/>
  <c r="E3" i="12"/>
  <c r="E4" i="12" s="1"/>
  <c r="D3" i="12"/>
  <c r="D4" i="12" s="1"/>
  <c r="C3" i="12"/>
  <c r="K38" i="8"/>
  <c r="K54" i="8"/>
  <c r="K34" i="8"/>
  <c r="Q37" i="8"/>
  <c r="K67" i="8"/>
  <c r="Q41" i="8"/>
  <c r="H7" i="12"/>
  <c r="G7" i="12"/>
  <c r="M7" i="12"/>
  <c r="E7" i="12"/>
  <c r="I7" i="12"/>
  <c r="D7" i="12"/>
  <c r="K7" i="12"/>
  <c r="F7" i="12"/>
  <c r="C7" i="12"/>
  <c r="E3" i="8"/>
  <c r="J3" i="8" s="1"/>
  <c r="L7" i="12"/>
  <c r="J7" i="12"/>
  <c r="Q53" i="8"/>
  <c r="Q29" i="8"/>
  <c r="Q45" i="8"/>
  <c r="Q69" i="8"/>
  <c r="Q61" i="8"/>
  <c r="K63" i="8"/>
  <c r="Q33" i="8"/>
  <c r="K33" i="8"/>
  <c r="K10" i="8"/>
  <c r="G35" i="1" l="1"/>
  <c r="G52" i="8"/>
  <c r="G43" i="1"/>
  <c r="G20" i="1"/>
  <c r="G27" i="1"/>
  <c r="J27" i="1"/>
  <c r="G70" i="1"/>
  <c r="J70" i="1"/>
  <c r="G66" i="8"/>
  <c r="J66" i="8"/>
  <c r="G72" i="8"/>
  <c r="J72" i="8"/>
  <c r="G51" i="1"/>
  <c r="J51" i="1"/>
  <c r="G36" i="8"/>
  <c r="J36" i="8"/>
  <c r="G45" i="1"/>
  <c r="J45" i="1"/>
  <c r="G58" i="1"/>
  <c r="J58" i="1"/>
  <c r="G70" i="8"/>
  <c r="J70" i="8"/>
  <c r="G75" i="8"/>
  <c r="J75" i="8"/>
  <c r="G5" i="1"/>
  <c r="J5" i="1"/>
  <c r="G68" i="8"/>
  <c r="J68" i="8"/>
  <c r="G22" i="1"/>
  <c r="J22" i="1"/>
  <c r="L7" i="8"/>
  <c r="J7" i="8"/>
  <c r="G16" i="1"/>
  <c r="J16" i="1"/>
  <c r="G31" i="8"/>
  <c r="J31" i="8"/>
  <c r="G63" i="1"/>
  <c r="J63" i="1"/>
  <c r="G46" i="8"/>
  <c r="J46" i="8"/>
  <c r="G33" i="8"/>
  <c r="J33" i="8"/>
  <c r="P5" i="8"/>
  <c r="J5" i="8"/>
  <c r="G4" i="1"/>
  <c r="J4" i="1"/>
  <c r="G68" i="1"/>
  <c r="J68" i="1"/>
  <c r="G54" i="1"/>
  <c r="J54" i="1"/>
  <c r="G16" i="8"/>
  <c r="J16" i="8"/>
  <c r="G14" i="1"/>
  <c r="J14" i="1"/>
  <c r="G48" i="8"/>
  <c r="J48" i="8"/>
  <c r="G25" i="1"/>
  <c r="J25" i="1"/>
  <c r="G50" i="8"/>
  <c r="J50" i="8"/>
  <c r="G59" i="8"/>
  <c r="J59" i="8"/>
  <c r="G51" i="8"/>
  <c r="J51" i="8"/>
  <c r="G9" i="1"/>
  <c r="J9" i="1"/>
  <c r="G64" i="1"/>
  <c r="J64" i="1"/>
  <c r="G72" i="1"/>
  <c r="J72" i="1"/>
  <c r="G56" i="8"/>
  <c r="J56" i="8"/>
  <c r="G10" i="1"/>
  <c r="J10" i="1"/>
  <c r="G26" i="8"/>
  <c r="J26" i="8"/>
  <c r="G10" i="8"/>
  <c r="J10" i="8"/>
  <c r="G76" i="8"/>
  <c r="J76" i="8"/>
  <c r="G41" i="8"/>
  <c r="J41" i="8"/>
  <c r="G31" i="1"/>
  <c r="J31" i="1"/>
  <c r="G55" i="8"/>
  <c r="J55" i="8"/>
  <c r="G76" i="1"/>
  <c r="J76" i="1"/>
  <c r="G54" i="8"/>
  <c r="J54" i="8"/>
  <c r="G45" i="8"/>
  <c r="J45" i="8"/>
  <c r="G7" i="1"/>
  <c r="J7" i="1"/>
  <c r="G73" i="8"/>
  <c r="J73" i="8"/>
  <c r="G24" i="1"/>
  <c r="J24" i="1"/>
  <c r="G39" i="8"/>
  <c r="J39" i="8"/>
  <c r="G44" i="1"/>
  <c r="J44" i="1"/>
  <c r="G49" i="8"/>
  <c r="J49" i="8"/>
  <c r="G23" i="1"/>
  <c r="J23" i="1"/>
  <c r="G52" i="1"/>
  <c r="J52" i="1"/>
  <c r="G11" i="8"/>
  <c r="J11" i="8"/>
  <c r="G49" i="1"/>
  <c r="J49" i="1"/>
  <c r="G47" i="8"/>
  <c r="J47" i="8"/>
  <c r="G67" i="8"/>
  <c r="J67" i="8"/>
  <c r="G56" i="1"/>
  <c r="J56" i="1"/>
  <c r="G32" i="1"/>
  <c r="J32" i="1"/>
  <c r="G77" i="1"/>
  <c r="J77" i="1"/>
  <c r="G34" i="8"/>
  <c r="J34" i="8"/>
  <c r="G64" i="8"/>
  <c r="J64" i="8"/>
  <c r="G14" i="8"/>
  <c r="J14" i="8"/>
  <c r="G71" i="1"/>
  <c r="J71" i="1"/>
  <c r="G20" i="8"/>
  <c r="J20" i="8"/>
  <c r="G33" i="1"/>
  <c r="J33" i="1"/>
  <c r="G62" i="1"/>
  <c r="J62" i="1"/>
  <c r="G59" i="1"/>
  <c r="J59" i="1"/>
  <c r="L4" i="8"/>
  <c r="J4" i="8"/>
  <c r="G19" i="8"/>
  <c r="J19" i="8"/>
  <c r="G13" i="1"/>
  <c r="J13" i="1"/>
  <c r="G46" i="1"/>
  <c r="J46" i="1"/>
  <c r="G35" i="8"/>
  <c r="J35" i="8"/>
  <c r="G40" i="8"/>
  <c r="J40" i="8"/>
  <c r="G28" i="8"/>
  <c r="J28" i="8"/>
  <c r="G23" i="8"/>
  <c r="J23" i="8"/>
  <c r="G50" i="1"/>
  <c r="J50" i="1"/>
  <c r="G3" i="1"/>
  <c r="J3" i="1"/>
  <c r="G74" i="1"/>
  <c r="J74" i="1"/>
  <c r="G41" i="1"/>
  <c r="J41" i="1"/>
  <c r="G37" i="1"/>
  <c r="J37" i="1"/>
  <c r="G18" i="8"/>
  <c r="J18" i="8"/>
  <c r="G69" i="8"/>
  <c r="J69" i="8"/>
  <c r="G65" i="1"/>
  <c r="J65" i="1"/>
  <c r="G74" i="8"/>
  <c r="J74" i="8"/>
  <c r="G17" i="8"/>
  <c r="J17" i="8"/>
  <c r="G63" i="8"/>
  <c r="J63" i="8"/>
  <c r="G11" i="1"/>
  <c r="J11" i="1"/>
  <c r="G48" i="1"/>
  <c r="J48" i="1"/>
  <c r="G28" i="1"/>
  <c r="J28" i="1"/>
  <c r="G34" i="1"/>
  <c r="J34" i="1"/>
  <c r="L49" i="8"/>
  <c r="G15" i="8"/>
  <c r="J15" i="8"/>
  <c r="G66" i="1"/>
  <c r="J66" i="1"/>
  <c r="G21" i="1"/>
  <c r="J21" i="1"/>
  <c r="G62" i="8"/>
  <c r="J62" i="8"/>
  <c r="P9" i="8"/>
  <c r="J9" i="8"/>
  <c r="G29" i="8"/>
  <c r="J29" i="8"/>
  <c r="G71" i="8"/>
  <c r="J71" i="8"/>
  <c r="G77" i="8"/>
  <c r="J77" i="8"/>
  <c r="G53" i="8"/>
  <c r="J53" i="8"/>
  <c r="G73" i="1"/>
  <c r="J73" i="1"/>
  <c r="G21" i="8"/>
  <c r="J21" i="8"/>
  <c r="G32" i="8"/>
  <c r="J32" i="8"/>
  <c r="G75" i="1"/>
  <c r="J75" i="1"/>
  <c r="G30" i="8"/>
  <c r="J30" i="8"/>
  <c r="G25" i="8"/>
  <c r="J25" i="8"/>
  <c r="G57" i="1"/>
  <c r="J57" i="1"/>
  <c r="G61" i="8"/>
  <c r="J61" i="8"/>
  <c r="G69" i="1"/>
  <c r="J69" i="1"/>
  <c r="G38" i="8"/>
  <c r="J38" i="8"/>
  <c r="G17" i="1"/>
  <c r="J17" i="1"/>
  <c r="G27" i="8"/>
  <c r="J27" i="8"/>
  <c r="G42" i="8"/>
  <c r="J42" i="8"/>
  <c r="L60" i="8"/>
  <c r="J60" i="8"/>
  <c r="G12" i="8"/>
  <c r="J12" i="8"/>
  <c r="G40" i="1"/>
  <c r="J40" i="1"/>
  <c r="G37" i="8"/>
  <c r="J37" i="8"/>
  <c r="G22" i="8"/>
  <c r="J22" i="8"/>
  <c r="G24" i="8"/>
  <c r="J24" i="8"/>
  <c r="G67" i="1"/>
  <c r="J67" i="1"/>
  <c r="G65" i="8"/>
  <c r="J65" i="8"/>
  <c r="G12" i="1"/>
  <c r="J12" i="1"/>
  <c r="G29" i="1"/>
  <c r="J29" i="1"/>
  <c r="G38" i="1"/>
  <c r="J38" i="1"/>
  <c r="G55" i="1"/>
  <c r="J55" i="1"/>
  <c r="G19" i="1"/>
  <c r="J19" i="1"/>
  <c r="G60" i="1"/>
  <c r="J60" i="1"/>
  <c r="P49" i="8"/>
  <c r="G6" i="1"/>
  <c r="J6" i="1"/>
  <c r="G39" i="1"/>
  <c r="J39" i="1"/>
  <c r="G13" i="8"/>
  <c r="J13" i="8"/>
  <c r="G43" i="8"/>
  <c r="J43" i="8"/>
  <c r="G58" i="8"/>
  <c r="J58" i="8"/>
  <c r="G26" i="1"/>
  <c r="J26" i="1"/>
  <c r="P8" i="8"/>
  <c r="J8" i="8"/>
  <c r="G15" i="1"/>
  <c r="J15" i="1"/>
  <c r="G36" i="1"/>
  <c r="J36" i="1"/>
  <c r="G47" i="1"/>
  <c r="J47" i="1"/>
  <c r="G53" i="1"/>
  <c r="J53" i="1"/>
  <c r="G30" i="1"/>
  <c r="J30" i="1"/>
  <c r="G44" i="8"/>
  <c r="J44" i="8"/>
  <c r="G61" i="1"/>
  <c r="J61" i="1"/>
  <c r="R18" i="1"/>
  <c r="J18" i="1"/>
  <c r="G42" i="1"/>
  <c r="J42" i="1"/>
  <c r="G8" i="1"/>
  <c r="J8" i="1"/>
  <c r="G57" i="8"/>
  <c r="J57" i="8"/>
  <c r="P71" i="8"/>
  <c r="R10" i="1"/>
  <c r="L66" i="8"/>
  <c r="P68" i="8"/>
  <c r="L39" i="8"/>
  <c r="L10" i="1"/>
  <c r="L77" i="8"/>
  <c r="L14" i="1"/>
  <c r="L72" i="8"/>
  <c r="P72" i="8"/>
  <c r="P56" i="8"/>
  <c r="P29" i="8"/>
  <c r="P4" i="8"/>
  <c r="L74" i="8"/>
  <c r="G4" i="8"/>
  <c r="L73" i="8"/>
  <c r="G60" i="8"/>
  <c r="P60" i="8"/>
  <c r="L69" i="8"/>
  <c r="L62" i="8"/>
  <c r="P46" i="8"/>
  <c r="R14" i="1"/>
  <c r="P73" i="8"/>
  <c r="R57" i="1"/>
  <c r="P38" i="8"/>
  <c r="L76" i="8"/>
  <c r="M76" i="8" s="1"/>
  <c r="P39" i="8"/>
  <c r="L56" i="8"/>
  <c r="P76" i="8"/>
  <c r="G18" i="1"/>
  <c r="L46" i="8"/>
  <c r="P66" i="8"/>
  <c r="L64" i="8"/>
  <c r="M64" i="8" s="1"/>
  <c r="P30" i="8"/>
  <c r="P74" i="8"/>
  <c r="L71" i="8"/>
  <c r="L43" i="8"/>
  <c r="P64" i="8"/>
  <c r="L42" i="8"/>
  <c r="P6" i="8"/>
  <c r="P43" i="8"/>
  <c r="L75" i="8"/>
  <c r="M75" i="8" s="1"/>
  <c r="L6" i="1"/>
  <c r="L68" i="8"/>
  <c r="P75" i="8"/>
  <c r="P77" i="8"/>
  <c r="L3" i="1"/>
  <c r="P62" i="8"/>
  <c r="K78" i="8"/>
  <c r="Q78" i="8"/>
  <c r="G5" i="8"/>
  <c r="L5" i="8"/>
  <c r="R3" i="1"/>
  <c r="G8" i="8"/>
  <c r="L8" i="8"/>
  <c r="R6" i="1"/>
  <c r="G7" i="8"/>
  <c r="P7" i="8"/>
  <c r="G6" i="8"/>
  <c r="L6" i="8"/>
  <c r="M6" i="8" s="1"/>
  <c r="G9" i="8"/>
  <c r="L9" i="8"/>
  <c r="E1" i="1"/>
  <c r="P31" i="8"/>
  <c r="L31" i="8"/>
  <c r="L76" i="1"/>
  <c r="L77" i="1"/>
  <c r="R9" i="1"/>
  <c r="R15" i="1"/>
  <c r="R55" i="1"/>
  <c r="R5" i="1"/>
  <c r="R70" i="1"/>
  <c r="R64" i="1"/>
  <c r="R69" i="1"/>
  <c r="R16" i="1"/>
  <c r="R4" i="1"/>
  <c r="R12" i="1"/>
  <c r="L27" i="1"/>
  <c r="L48" i="1"/>
  <c r="L73" i="1"/>
  <c r="R8" i="1"/>
  <c r="R13" i="1"/>
  <c r="R7" i="1"/>
  <c r="L30" i="1"/>
  <c r="R56" i="1"/>
  <c r="R37" i="1"/>
  <c r="L7" i="1"/>
  <c r="R17" i="1"/>
  <c r="R11" i="1"/>
  <c r="L66" i="1"/>
  <c r="L53" i="1"/>
  <c r="L50" i="8"/>
  <c r="P50" i="8"/>
  <c r="P70" i="8"/>
  <c r="L70" i="8"/>
  <c r="P13" i="8"/>
  <c r="L13" i="8"/>
  <c r="L57" i="8"/>
  <c r="P18" i="8"/>
  <c r="L18" i="8"/>
  <c r="L22" i="8"/>
  <c r="P36" i="8"/>
  <c r="P22" i="8"/>
  <c r="L36" i="8"/>
  <c r="P52" i="8"/>
  <c r="P55" i="8"/>
  <c r="P23" i="8"/>
  <c r="L55" i="8"/>
  <c r="L65" i="8"/>
  <c r="P11" i="8"/>
  <c r="L52" i="8"/>
  <c r="L59" i="8"/>
  <c r="P59" i="8"/>
  <c r="N25" i="20"/>
  <c r="L20" i="8"/>
  <c r="L48" i="8"/>
  <c r="L23" i="8"/>
  <c r="P19" i="8"/>
  <c r="L19" i="8"/>
  <c r="P48" i="8"/>
  <c r="P14" i="8"/>
  <c r="L14" i="8"/>
  <c r="L11" i="8"/>
  <c r="L27" i="8"/>
  <c r="P27" i="8"/>
  <c r="L26" i="8"/>
  <c r="P40" i="8"/>
  <c r="P26" i="8"/>
  <c r="L40" i="8"/>
  <c r="N7" i="13"/>
  <c r="F10" i="13" s="1"/>
  <c r="E4" i="13"/>
  <c r="E29" i="13"/>
  <c r="E31" i="13" s="1"/>
  <c r="L4" i="13"/>
  <c r="L31" i="13"/>
  <c r="H4" i="13"/>
  <c r="H29" i="13"/>
  <c r="H31" i="13" s="1"/>
  <c r="C4" i="13"/>
  <c r="C29" i="13"/>
  <c r="C31" i="13" s="1"/>
  <c r="D4" i="13"/>
  <c r="D29" i="13"/>
  <c r="D31" i="13" s="1"/>
  <c r="M4" i="13"/>
  <c r="M31" i="13"/>
  <c r="I4" i="13"/>
  <c r="I29" i="13"/>
  <c r="I31" i="13" s="1"/>
  <c r="G4" i="13"/>
  <c r="G29" i="13"/>
  <c r="G31" i="13" s="1"/>
  <c r="J4" i="13"/>
  <c r="J29" i="13"/>
  <c r="J31" i="13" s="1"/>
  <c r="F4" i="13"/>
  <c r="F29" i="13"/>
  <c r="F31" i="13" s="1"/>
  <c r="K4" i="13"/>
  <c r="K29" i="13"/>
  <c r="K31" i="13" s="1"/>
  <c r="P57" i="8"/>
  <c r="P65" i="8"/>
  <c r="P15" i="8"/>
  <c r="L28" i="8"/>
  <c r="L15" i="8"/>
  <c r="P28" i="8"/>
  <c r="P12" i="8"/>
  <c r="L35" i="8"/>
  <c r="L12" i="8"/>
  <c r="P42" i="8"/>
  <c r="P20" i="8"/>
  <c r="P58" i="8"/>
  <c r="L58" i="8"/>
  <c r="P35" i="8"/>
  <c r="L34" i="1"/>
  <c r="P17" i="8"/>
  <c r="L61" i="1"/>
  <c r="R61" i="1"/>
  <c r="L11" i="1"/>
  <c r="R34" i="1"/>
  <c r="R63" i="1"/>
  <c r="L63" i="1"/>
  <c r="L21" i="8"/>
  <c r="L47" i="8"/>
  <c r="P47" i="8"/>
  <c r="R42" i="1"/>
  <c r="P21" i="8"/>
  <c r="P44" i="8"/>
  <c r="L4" i="1"/>
  <c r="L44" i="8"/>
  <c r="P16" i="8"/>
  <c r="L51" i="8"/>
  <c r="P24" i="8"/>
  <c r="L69" i="1"/>
  <c r="P25" i="8"/>
  <c r="L24" i="8"/>
  <c r="L17" i="8"/>
  <c r="P51" i="8"/>
  <c r="L18" i="1"/>
  <c r="L25" i="8"/>
  <c r="L16" i="8"/>
  <c r="P32" i="8"/>
  <c r="L32" i="8"/>
  <c r="L16" i="1"/>
  <c r="L15" i="1"/>
  <c r="L42" i="1"/>
  <c r="L17" i="1"/>
  <c r="L70" i="1"/>
  <c r="L55" i="1"/>
  <c r="L13" i="1"/>
  <c r="P67" i="8"/>
  <c r="L9" i="1"/>
  <c r="L8" i="1"/>
  <c r="L39" i="1"/>
  <c r="R73" i="1"/>
  <c r="P41" i="8"/>
  <c r="L41" i="8"/>
  <c r="L37" i="1"/>
  <c r="P34" i="8"/>
  <c r="L44" i="1"/>
  <c r="L63" i="8"/>
  <c r="L12" i="1"/>
  <c r="P69" i="8"/>
  <c r="R30" i="1"/>
  <c r="P63" i="8"/>
  <c r="L67" i="8"/>
  <c r="R27" i="1"/>
  <c r="P37" i="8"/>
  <c r="L30" i="8"/>
  <c r="L43" i="1"/>
  <c r="L46" i="1"/>
  <c r="L68" i="1"/>
  <c r="L3" i="8"/>
  <c r="R43" i="1"/>
  <c r="L28" i="1"/>
  <c r="P3" i="8"/>
  <c r="L5" i="1"/>
  <c r="L57" i="1"/>
  <c r="R28" i="1"/>
  <c r="L34" i="8"/>
  <c r="L37" i="8"/>
  <c r="R48" i="1"/>
  <c r="R44" i="1"/>
  <c r="R53" i="1"/>
  <c r="R74" i="1"/>
  <c r="L19" i="1"/>
  <c r="R67" i="1"/>
  <c r="P54" i="8"/>
  <c r="R68" i="1"/>
  <c r="R77" i="1"/>
  <c r="R19" i="1"/>
  <c r="L38" i="8"/>
  <c r="R46" i="1"/>
  <c r="Q7" i="12"/>
  <c r="R39" i="1"/>
  <c r="L56" i="1"/>
  <c r="R66" i="1"/>
  <c r="L29" i="8"/>
  <c r="L54" i="8"/>
  <c r="G3" i="8"/>
  <c r="R76" i="1"/>
  <c r="L74" i="1"/>
  <c r="L26" i="1"/>
  <c r="R26" i="1"/>
  <c r="R35" i="1"/>
  <c r="L35" i="1"/>
  <c r="L67" i="1"/>
  <c r="L64" i="1"/>
  <c r="L25" i="1"/>
  <c r="R25" i="1"/>
  <c r="L47" i="1"/>
  <c r="R47" i="1"/>
  <c r="R33" i="1"/>
  <c r="L33" i="1"/>
  <c r="L60" i="1"/>
  <c r="R60" i="1"/>
  <c r="L40" i="1"/>
  <c r="R40" i="1"/>
  <c r="R65" i="1"/>
  <c r="L65" i="1"/>
  <c r="R54" i="1"/>
  <c r="L54" i="1"/>
  <c r="L38" i="1"/>
  <c r="R38" i="1"/>
  <c r="R36" i="1"/>
  <c r="L36" i="1"/>
  <c r="L50" i="1"/>
  <c r="R50" i="1"/>
  <c r="L71" i="1"/>
  <c r="R71" i="1"/>
  <c r="R62" i="1"/>
  <c r="L62" i="1"/>
  <c r="L59" i="1"/>
  <c r="R59" i="1"/>
  <c r="L22" i="1"/>
  <c r="R22" i="1"/>
  <c r="L49" i="1"/>
  <c r="R49" i="1"/>
  <c r="L21" i="1"/>
  <c r="R21" i="1"/>
  <c r="L51" i="1"/>
  <c r="R51" i="1"/>
  <c r="R41" i="1"/>
  <c r="L41" i="1"/>
  <c r="L45" i="1"/>
  <c r="R45" i="1"/>
  <c r="L52" i="1"/>
  <c r="R52" i="1"/>
  <c r="L72" i="1"/>
  <c r="R72" i="1"/>
  <c r="L75" i="1"/>
  <c r="R75" i="1"/>
  <c r="L23" i="1"/>
  <c r="R23" i="1"/>
  <c r="L32" i="1"/>
  <c r="R32" i="1"/>
  <c r="R20" i="1"/>
  <c r="L20" i="1"/>
  <c r="L24" i="1"/>
  <c r="R24" i="1"/>
  <c r="L58" i="1"/>
  <c r="R58" i="1"/>
  <c r="L31" i="1"/>
  <c r="R31" i="1"/>
  <c r="L29" i="1"/>
  <c r="R29" i="1"/>
  <c r="P53" i="8"/>
  <c r="L45" i="8"/>
  <c r="L53" i="8"/>
  <c r="P45" i="8"/>
  <c r="P61" i="8"/>
  <c r="L61" i="8"/>
  <c r="L33" i="8"/>
  <c r="P33" i="8"/>
  <c r="E1" i="8"/>
  <c r="L10" i="8"/>
  <c r="P10" i="8"/>
  <c r="M49" i="8"/>
  <c r="M60" i="8" l="1"/>
  <c r="M7" i="8"/>
  <c r="M4" i="8"/>
  <c r="M39" i="8"/>
  <c r="J78" i="1"/>
  <c r="M68" i="8"/>
  <c r="M71" i="8"/>
  <c r="M66" i="8"/>
  <c r="M46" i="8"/>
  <c r="M72" i="8"/>
  <c r="M56" i="8"/>
  <c r="M77" i="8"/>
  <c r="M5" i="8"/>
  <c r="M9" i="8"/>
  <c r="M74" i="8"/>
  <c r="M28" i="8"/>
  <c r="M73" i="8"/>
  <c r="M62" i="8"/>
  <c r="M43" i="8"/>
  <c r="M69" i="8"/>
  <c r="M42" i="8"/>
  <c r="M8" i="8"/>
  <c r="M63" i="8"/>
  <c r="G1" i="8"/>
  <c r="J78" i="8"/>
  <c r="L78" i="1"/>
  <c r="M3" i="8"/>
  <c r="L78" i="8"/>
  <c r="R78" i="1"/>
  <c r="P78" i="8"/>
  <c r="P80" i="8" s="1"/>
  <c r="M31" i="8"/>
  <c r="M70" i="8"/>
  <c r="M50" i="8"/>
  <c r="M18" i="8"/>
  <c r="M22" i="8"/>
  <c r="M13" i="8"/>
  <c r="M57" i="8"/>
  <c r="M52" i="8"/>
  <c r="M65" i="8"/>
  <c r="M36" i="8"/>
  <c r="M55" i="8"/>
  <c r="M12" i="8"/>
  <c r="M14" i="8"/>
  <c r="M20" i="8"/>
  <c r="M59" i="8"/>
  <c r="M26" i="8"/>
  <c r="M40" i="8"/>
  <c r="M48" i="8"/>
  <c r="L28" i="20"/>
  <c r="E28" i="20"/>
  <c r="M28" i="20"/>
  <c r="F28" i="20"/>
  <c r="C28" i="20"/>
  <c r="G28" i="20"/>
  <c r="H28" i="20"/>
  <c r="I28" i="20"/>
  <c r="J28" i="20"/>
  <c r="K28" i="20"/>
  <c r="M11" i="8"/>
  <c r="M23" i="8"/>
  <c r="D28" i="20"/>
  <c r="M27" i="8"/>
  <c r="M19" i="8"/>
  <c r="M15" i="8"/>
  <c r="M10" i="13"/>
  <c r="N31" i="13"/>
  <c r="K10" i="13"/>
  <c r="H10" i="13"/>
  <c r="I10" i="13"/>
  <c r="J10" i="13"/>
  <c r="C10" i="13"/>
  <c r="D10" i="13"/>
  <c r="G10" i="13"/>
  <c r="L10" i="13"/>
  <c r="E10" i="13"/>
  <c r="M35" i="8"/>
  <c r="M58" i="8"/>
  <c r="M21" i="8"/>
  <c r="M47" i="8"/>
  <c r="M32" i="8"/>
  <c r="M44" i="8"/>
  <c r="M16" i="8"/>
  <c r="M51" i="8"/>
  <c r="M17" i="8"/>
  <c r="M24" i="8"/>
  <c r="M25" i="8"/>
  <c r="M30" i="8"/>
  <c r="M41" i="8"/>
  <c r="M9" i="12"/>
  <c r="N9" i="12"/>
  <c r="O9" i="12"/>
  <c r="M37" i="8"/>
  <c r="M34" i="8"/>
  <c r="M29" i="8"/>
  <c r="M67" i="8"/>
  <c r="J9" i="12"/>
  <c r="G9" i="12"/>
  <c r="H9" i="12"/>
  <c r="K9" i="12"/>
  <c r="D9" i="12"/>
  <c r="E9" i="12"/>
  <c r="I9" i="12"/>
  <c r="C9" i="12"/>
  <c r="F9" i="12"/>
  <c r="L9" i="12"/>
  <c r="M38" i="8"/>
  <c r="M10" i="8"/>
  <c r="M54" i="8"/>
  <c r="M45" i="8"/>
  <c r="M53" i="8"/>
  <c r="M61" i="8"/>
  <c r="M33" i="8"/>
  <c r="M78" i="8" l="1"/>
  <c r="M1" i="8"/>
  <c r="N34" i="20"/>
  <c r="N28" i="20"/>
  <c r="N10" i="13"/>
  <c r="Q9" i="12"/>
  <c r="AH44" i="6" l="1"/>
  <c r="AO32" i="6"/>
  <c r="AU32" i="6" s="1"/>
  <c r="AG32" i="6"/>
  <c r="AF32" i="6"/>
  <c r="AE32" i="6"/>
  <c r="AD32" i="6"/>
  <c r="AC32" i="6"/>
  <c r="AB32" i="6"/>
  <c r="AA32" i="6"/>
  <c r="Z32" i="6"/>
  <c r="Y32" i="6"/>
  <c r="X32" i="6"/>
  <c r="W32" i="6"/>
  <c r="V32" i="6"/>
  <c r="U32" i="6"/>
  <c r="T32" i="6"/>
  <c r="S32" i="6"/>
  <c r="R32" i="6"/>
  <c r="Q32" i="6"/>
  <c r="P32" i="6"/>
  <c r="O32" i="6"/>
  <c r="N32" i="6"/>
  <c r="M32" i="6"/>
  <c r="L32" i="6"/>
  <c r="K32" i="6"/>
  <c r="AO31" i="6"/>
  <c r="AK31" i="6"/>
  <c r="AG31" i="6"/>
  <c r="AF31" i="6"/>
  <c r="AE31" i="6"/>
  <c r="AD31" i="6"/>
  <c r="AC31" i="6"/>
  <c r="AB31" i="6"/>
  <c r="AA31" i="6"/>
  <c r="J31" i="6"/>
  <c r="I31" i="6"/>
  <c r="H31" i="6"/>
  <c r="G31" i="6"/>
  <c r="F31" i="6"/>
  <c r="E31" i="6"/>
  <c r="D31" i="6"/>
  <c r="C31" i="6"/>
  <c r="AO30" i="6"/>
  <c r="AU30" i="6" s="1"/>
  <c r="AG30" i="6"/>
  <c r="AF30" i="6"/>
  <c r="AE30" i="6"/>
  <c r="AD30" i="6"/>
  <c r="AC30" i="6"/>
  <c r="AB30" i="6"/>
  <c r="AA30" i="6"/>
  <c r="Z30" i="6"/>
  <c r="Y30" i="6"/>
  <c r="X30" i="6"/>
  <c r="W30" i="6"/>
  <c r="V30" i="6"/>
  <c r="U30" i="6"/>
  <c r="T30" i="6"/>
  <c r="S30" i="6"/>
  <c r="R30" i="6"/>
  <c r="Q30" i="6"/>
  <c r="P30" i="6"/>
  <c r="O30" i="6"/>
  <c r="N30" i="6"/>
  <c r="M30" i="6"/>
  <c r="L30" i="6"/>
  <c r="K30" i="6"/>
  <c r="AO29" i="6"/>
  <c r="AK29" i="6"/>
  <c r="AG29" i="6"/>
  <c r="AF29" i="6"/>
  <c r="AE29" i="6"/>
  <c r="AD29" i="6"/>
  <c r="AC29" i="6"/>
  <c r="AB29" i="6"/>
  <c r="AA29" i="6"/>
  <c r="J29" i="6"/>
  <c r="I29" i="6"/>
  <c r="H29" i="6"/>
  <c r="G29" i="6"/>
  <c r="F29" i="6"/>
  <c r="E29" i="6"/>
  <c r="D29" i="6"/>
  <c r="C29" i="6"/>
  <c r="AO28" i="6"/>
  <c r="AU28" i="6" s="1"/>
  <c r="AG28" i="6"/>
  <c r="AF28" i="6"/>
  <c r="AE28" i="6"/>
  <c r="AD28" i="6"/>
  <c r="AC28" i="6"/>
  <c r="AB28" i="6"/>
  <c r="AA28" i="6"/>
  <c r="Z28" i="6"/>
  <c r="Y28" i="6"/>
  <c r="X28" i="6"/>
  <c r="W28" i="6"/>
  <c r="V28" i="6"/>
  <c r="U28" i="6"/>
  <c r="T28" i="6"/>
  <c r="S28" i="6"/>
  <c r="R28" i="6"/>
  <c r="Q28" i="6"/>
  <c r="P28" i="6"/>
  <c r="O28" i="6"/>
  <c r="N28" i="6"/>
  <c r="M28" i="6"/>
  <c r="L28" i="6"/>
  <c r="K28" i="6"/>
  <c r="AO27" i="6"/>
  <c r="AK27" i="6"/>
  <c r="AG27" i="6"/>
  <c r="AF27" i="6"/>
  <c r="AE27" i="6"/>
  <c r="AD27" i="6"/>
  <c r="AC27" i="6"/>
  <c r="AB27" i="6"/>
  <c r="AA27" i="6"/>
  <c r="J27" i="6"/>
  <c r="I27" i="6"/>
  <c r="H27" i="6"/>
  <c r="G27" i="6"/>
  <c r="F27" i="6"/>
  <c r="E27" i="6"/>
  <c r="D27" i="6"/>
  <c r="C27" i="6"/>
  <c r="AO26" i="6"/>
  <c r="AU26" i="6" s="1"/>
  <c r="AG26" i="6"/>
  <c r="AF26" i="6"/>
  <c r="AE26" i="6"/>
  <c r="AD26" i="6"/>
  <c r="AC26" i="6"/>
  <c r="AB26" i="6"/>
  <c r="AA26" i="6"/>
  <c r="Z26" i="6"/>
  <c r="Y26" i="6"/>
  <c r="X26" i="6"/>
  <c r="W26" i="6"/>
  <c r="V26" i="6"/>
  <c r="U26" i="6"/>
  <c r="T26" i="6"/>
  <c r="S26" i="6"/>
  <c r="R26" i="6"/>
  <c r="Q26" i="6"/>
  <c r="P26" i="6"/>
  <c r="O26" i="6"/>
  <c r="N26" i="6"/>
  <c r="M26" i="6"/>
  <c r="L26" i="6"/>
  <c r="K26" i="6"/>
  <c r="AO25" i="6"/>
  <c r="AK25" i="6"/>
  <c r="AG25" i="6"/>
  <c r="AF25" i="6"/>
  <c r="AE25" i="6"/>
  <c r="AD25" i="6"/>
  <c r="AC25" i="6"/>
  <c r="AB25" i="6"/>
  <c r="AA25" i="6"/>
  <c r="J25" i="6"/>
  <c r="I25" i="6"/>
  <c r="H25" i="6"/>
  <c r="G25" i="6"/>
  <c r="F25" i="6"/>
  <c r="E25" i="6"/>
  <c r="D25" i="6"/>
  <c r="C25" i="6"/>
  <c r="AO24" i="6"/>
  <c r="AU24" i="6" s="1"/>
  <c r="AG24" i="6"/>
  <c r="AF24" i="6"/>
  <c r="AE24" i="6"/>
  <c r="AD24" i="6"/>
  <c r="AC24" i="6"/>
  <c r="AB24" i="6"/>
  <c r="AA24" i="6"/>
  <c r="Z24" i="6"/>
  <c r="Y24" i="6"/>
  <c r="X24" i="6"/>
  <c r="W24" i="6"/>
  <c r="V24" i="6"/>
  <c r="U24" i="6"/>
  <c r="T24" i="6"/>
  <c r="S24" i="6"/>
  <c r="R24" i="6"/>
  <c r="Q24" i="6"/>
  <c r="P24" i="6"/>
  <c r="O24" i="6"/>
  <c r="N24" i="6"/>
  <c r="M24" i="6"/>
  <c r="L24" i="6"/>
  <c r="K24" i="6"/>
  <c r="AO23" i="6"/>
  <c r="AK23" i="6"/>
  <c r="AG23" i="6"/>
  <c r="AF23" i="6"/>
  <c r="AE23" i="6"/>
  <c r="AD23" i="6"/>
  <c r="AC23" i="6"/>
  <c r="AB23" i="6"/>
  <c r="AA23" i="6"/>
  <c r="J23" i="6"/>
  <c r="I23" i="6"/>
  <c r="H23" i="6"/>
  <c r="G23" i="6"/>
  <c r="F23" i="6"/>
  <c r="E23" i="6"/>
  <c r="D23" i="6"/>
  <c r="C23" i="6"/>
  <c r="AO22" i="6"/>
  <c r="AU22" i="6" s="1"/>
  <c r="AG22" i="6"/>
  <c r="AF22" i="6"/>
  <c r="AE22" i="6"/>
  <c r="AD22" i="6"/>
  <c r="AC22" i="6"/>
  <c r="AB22" i="6"/>
  <c r="AA22" i="6"/>
  <c r="Z22" i="6"/>
  <c r="Y22" i="6"/>
  <c r="X22" i="6"/>
  <c r="W22" i="6"/>
  <c r="V22" i="6"/>
  <c r="U22" i="6"/>
  <c r="T22" i="6"/>
  <c r="S22" i="6"/>
  <c r="R22" i="6"/>
  <c r="Q22" i="6"/>
  <c r="P22" i="6"/>
  <c r="O22" i="6"/>
  <c r="N22" i="6"/>
  <c r="M22" i="6"/>
  <c r="L22" i="6"/>
  <c r="K22" i="6"/>
  <c r="AO21" i="6"/>
  <c r="AK21" i="6"/>
  <c r="AG21" i="6"/>
  <c r="AF21" i="6"/>
  <c r="AE21" i="6"/>
  <c r="AD21" i="6"/>
  <c r="AC21" i="6"/>
  <c r="AB21" i="6"/>
  <c r="AA21" i="6"/>
  <c r="J21" i="6"/>
  <c r="I21" i="6"/>
  <c r="H21" i="6"/>
  <c r="G21" i="6"/>
  <c r="F21" i="6"/>
  <c r="E21" i="6"/>
  <c r="D21" i="6"/>
  <c r="C21" i="6"/>
  <c r="AO20" i="6"/>
  <c r="AU20" i="6" s="1"/>
  <c r="AG20" i="6"/>
  <c r="AF20" i="6"/>
  <c r="AE20" i="6"/>
  <c r="AD20" i="6"/>
  <c r="AC20" i="6"/>
  <c r="AB20" i="6"/>
  <c r="AA20" i="6"/>
  <c r="Z20" i="6"/>
  <c r="Y20" i="6"/>
  <c r="X20" i="6"/>
  <c r="W20" i="6"/>
  <c r="V20" i="6"/>
  <c r="U20" i="6"/>
  <c r="T20" i="6"/>
  <c r="S20" i="6"/>
  <c r="R20" i="6"/>
  <c r="Q20" i="6"/>
  <c r="P20" i="6"/>
  <c r="O20" i="6"/>
  <c r="N20" i="6"/>
  <c r="M20" i="6"/>
  <c r="L20" i="6"/>
  <c r="K20" i="6"/>
  <c r="AO19" i="6"/>
  <c r="AK19" i="6"/>
  <c r="AG19" i="6"/>
  <c r="AF19" i="6"/>
  <c r="AE19" i="6"/>
  <c r="AD19" i="6"/>
  <c r="AC19" i="6"/>
  <c r="AB19" i="6"/>
  <c r="AA19" i="6"/>
  <c r="J19" i="6"/>
  <c r="I19" i="6"/>
  <c r="H19" i="6"/>
  <c r="G19" i="6"/>
  <c r="F19" i="6"/>
  <c r="E19" i="6"/>
  <c r="D19" i="6"/>
  <c r="C19" i="6"/>
  <c r="AO18" i="6"/>
  <c r="AU18" i="6" s="1"/>
  <c r="AG18" i="6"/>
  <c r="AF18" i="6"/>
  <c r="AE18" i="6"/>
  <c r="AD18" i="6"/>
  <c r="AC18" i="6"/>
  <c r="AB18" i="6"/>
  <c r="AA18" i="6"/>
  <c r="Z18" i="6"/>
  <c r="Y18" i="6"/>
  <c r="X18" i="6"/>
  <c r="W18" i="6"/>
  <c r="V18" i="6"/>
  <c r="U18" i="6"/>
  <c r="T18" i="6"/>
  <c r="S18" i="6"/>
  <c r="R18" i="6"/>
  <c r="Q18" i="6"/>
  <c r="P18" i="6"/>
  <c r="O18" i="6"/>
  <c r="N18" i="6"/>
  <c r="M18" i="6"/>
  <c r="L18" i="6"/>
  <c r="K18" i="6"/>
  <c r="AO17" i="6"/>
  <c r="AK17" i="6"/>
  <c r="AG17" i="6"/>
  <c r="AF17" i="6"/>
  <c r="AE17" i="6"/>
  <c r="AD17" i="6"/>
  <c r="AC17" i="6"/>
  <c r="AB17" i="6"/>
  <c r="AA17" i="6"/>
  <c r="J17" i="6"/>
  <c r="I17" i="6"/>
  <c r="H17" i="6"/>
  <c r="G17" i="6"/>
  <c r="F17" i="6"/>
  <c r="E17" i="6"/>
  <c r="D17" i="6"/>
  <c r="C17" i="6"/>
  <c r="AO16" i="6"/>
  <c r="AU16" i="6" s="1"/>
  <c r="AG16" i="6"/>
  <c r="AF16" i="6"/>
  <c r="AE16" i="6"/>
  <c r="AD16" i="6"/>
  <c r="AC16" i="6"/>
  <c r="AB16" i="6"/>
  <c r="AA16" i="6"/>
  <c r="Z16" i="6"/>
  <c r="Y16" i="6"/>
  <c r="X16" i="6"/>
  <c r="W16" i="6"/>
  <c r="V16" i="6"/>
  <c r="U16" i="6"/>
  <c r="T16" i="6"/>
  <c r="S16" i="6"/>
  <c r="R16" i="6"/>
  <c r="Q16" i="6"/>
  <c r="P16" i="6"/>
  <c r="O16" i="6"/>
  <c r="N16" i="6"/>
  <c r="M16" i="6"/>
  <c r="L16" i="6"/>
  <c r="K16" i="6"/>
  <c r="AO15" i="6"/>
  <c r="AK15" i="6"/>
  <c r="AG15" i="6"/>
  <c r="AF15" i="6"/>
  <c r="AE15" i="6"/>
  <c r="AD15" i="6"/>
  <c r="AC15" i="6"/>
  <c r="AB15" i="6"/>
  <c r="AA15" i="6"/>
  <c r="J15" i="6"/>
  <c r="I15" i="6"/>
  <c r="H15" i="6"/>
  <c r="G15" i="6"/>
  <c r="F15" i="6"/>
  <c r="E15" i="6"/>
  <c r="D15" i="6"/>
  <c r="C15" i="6"/>
  <c r="AO14" i="6"/>
  <c r="AU14" i="6" s="1"/>
  <c r="AG14" i="6"/>
  <c r="AF14" i="6"/>
  <c r="AE14" i="6"/>
  <c r="AD14" i="6"/>
  <c r="AC14" i="6"/>
  <c r="AB14" i="6"/>
  <c r="AA14" i="6"/>
  <c r="Z14" i="6"/>
  <c r="Y14" i="6"/>
  <c r="X14" i="6"/>
  <c r="W14" i="6"/>
  <c r="V14" i="6"/>
  <c r="U14" i="6"/>
  <c r="T14" i="6"/>
  <c r="S14" i="6"/>
  <c r="R14" i="6"/>
  <c r="Q14" i="6"/>
  <c r="P14" i="6"/>
  <c r="O14" i="6"/>
  <c r="N14" i="6"/>
  <c r="M14" i="6"/>
  <c r="L14" i="6"/>
  <c r="K14" i="6"/>
  <c r="AO13" i="6"/>
  <c r="AK13" i="6"/>
  <c r="AG13" i="6"/>
  <c r="AF13" i="6"/>
  <c r="AE13" i="6"/>
  <c r="AD13" i="6"/>
  <c r="AC13" i="6"/>
  <c r="AB13" i="6"/>
  <c r="AA13" i="6"/>
  <c r="J13" i="6"/>
  <c r="I13" i="6"/>
  <c r="H13" i="6"/>
  <c r="G13" i="6"/>
  <c r="F13" i="6"/>
  <c r="E13" i="6"/>
  <c r="D13" i="6"/>
  <c r="C13" i="6"/>
  <c r="AO12" i="6"/>
  <c r="AU12" i="6" s="1"/>
  <c r="AG12" i="6"/>
  <c r="AF12" i="6"/>
  <c r="AE12" i="6"/>
  <c r="AD12" i="6"/>
  <c r="AC12" i="6"/>
  <c r="AB12" i="6"/>
  <c r="AA12" i="6"/>
  <c r="Z12" i="6"/>
  <c r="Y12" i="6"/>
  <c r="X12" i="6"/>
  <c r="W12" i="6"/>
  <c r="V12" i="6"/>
  <c r="U12" i="6"/>
  <c r="T12" i="6"/>
  <c r="S12" i="6"/>
  <c r="R12" i="6"/>
  <c r="Q12" i="6"/>
  <c r="P12" i="6"/>
  <c r="O12" i="6"/>
  <c r="N12" i="6"/>
  <c r="M12" i="6"/>
  <c r="L12" i="6"/>
  <c r="K12" i="6"/>
  <c r="AO11" i="6"/>
  <c r="AK11" i="6"/>
  <c r="AG11" i="6"/>
  <c r="AF11" i="6"/>
  <c r="AE11" i="6"/>
  <c r="AD11" i="6"/>
  <c r="AC11" i="6"/>
  <c r="AB11" i="6"/>
  <c r="AA11" i="6"/>
  <c r="J11" i="6"/>
  <c r="I11" i="6"/>
  <c r="H11" i="6"/>
  <c r="G11" i="6"/>
  <c r="F11" i="6"/>
  <c r="E11" i="6"/>
  <c r="D11" i="6"/>
  <c r="C11" i="6"/>
  <c r="AO10" i="6"/>
  <c r="AU10" i="6" s="1"/>
  <c r="AG10" i="6"/>
  <c r="AF10" i="6"/>
  <c r="AE10" i="6"/>
  <c r="AD10" i="6"/>
  <c r="AC10" i="6"/>
  <c r="AB10" i="6"/>
  <c r="AA10" i="6"/>
  <c r="Z10" i="6"/>
  <c r="Y10" i="6"/>
  <c r="X10" i="6"/>
  <c r="W10" i="6"/>
  <c r="V10" i="6"/>
  <c r="U10" i="6"/>
  <c r="T10" i="6"/>
  <c r="S10" i="6"/>
  <c r="R10" i="6"/>
  <c r="Q10" i="6"/>
  <c r="P10" i="6"/>
  <c r="O10" i="6"/>
  <c r="N10" i="6"/>
  <c r="M10" i="6"/>
  <c r="L10" i="6"/>
  <c r="K10" i="6"/>
  <c r="AO9" i="6"/>
  <c r="AK9" i="6"/>
  <c r="AG9" i="6"/>
  <c r="AF9" i="6"/>
  <c r="AE9" i="6"/>
  <c r="AD9" i="6"/>
  <c r="AC9" i="6"/>
  <c r="AB9" i="6"/>
  <c r="AA9" i="6"/>
  <c r="J9" i="6"/>
  <c r="I9" i="6"/>
  <c r="H9" i="6"/>
  <c r="G9" i="6"/>
  <c r="F9" i="6"/>
  <c r="E9" i="6"/>
  <c r="D9" i="6"/>
  <c r="C9" i="6"/>
  <c r="AO8" i="6"/>
  <c r="AU8" i="6" s="1"/>
  <c r="AG8" i="6"/>
  <c r="AF8" i="6"/>
  <c r="AE8" i="6"/>
  <c r="AD8" i="6"/>
  <c r="AC8" i="6"/>
  <c r="AB8" i="6"/>
  <c r="AA8" i="6"/>
  <c r="Z8" i="6"/>
  <c r="Y8" i="6"/>
  <c r="X8" i="6"/>
  <c r="W8" i="6"/>
  <c r="V8" i="6"/>
  <c r="U8" i="6"/>
  <c r="T8" i="6"/>
  <c r="S8" i="6"/>
  <c r="R8" i="6"/>
  <c r="Q8" i="6"/>
  <c r="P8" i="6"/>
  <c r="O8" i="6"/>
  <c r="N8" i="6"/>
  <c r="M8" i="6"/>
  <c r="L8" i="6"/>
  <c r="K8" i="6"/>
  <c r="AO7" i="6"/>
  <c r="AK7" i="6"/>
  <c r="AG7" i="6"/>
  <c r="AF7" i="6"/>
  <c r="AE7" i="6"/>
  <c r="AD7" i="6"/>
  <c r="AC7" i="6"/>
  <c r="AB7" i="6"/>
  <c r="AA7" i="6"/>
  <c r="J7" i="6"/>
  <c r="I7" i="6"/>
  <c r="H7" i="6"/>
  <c r="G7" i="6"/>
  <c r="F7" i="6"/>
  <c r="E7" i="6"/>
  <c r="D7" i="6"/>
  <c r="C7" i="6"/>
  <c r="AO6" i="6"/>
  <c r="AU6" i="6" s="1"/>
  <c r="AG6" i="6"/>
  <c r="AF6" i="6"/>
  <c r="AE6" i="6"/>
  <c r="AD6" i="6"/>
  <c r="AC6" i="6"/>
  <c r="AB6" i="6"/>
  <c r="AA6" i="6"/>
  <c r="Z6" i="6"/>
  <c r="Y6" i="6"/>
  <c r="X6" i="6"/>
  <c r="W6" i="6"/>
  <c r="V6" i="6"/>
  <c r="U6" i="6"/>
  <c r="T6" i="6"/>
  <c r="S6" i="6"/>
  <c r="R6" i="6"/>
  <c r="Q6" i="6"/>
  <c r="P6" i="6"/>
  <c r="O6" i="6"/>
  <c r="N6" i="6"/>
  <c r="M6" i="6"/>
  <c r="L6" i="6"/>
  <c r="K6" i="6"/>
  <c r="AO5" i="6"/>
  <c r="AK5" i="6"/>
  <c r="AG5" i="6"/>
  <c r="AF5" i="6"/>
  <c r="AE5" i="6"/>
  <c r="AD5" i="6"/>
  <c r="AC5" i="6"/>
  <c r="AB5" i="6"/>
  <c r="AA5" i="6"/>
  <c r="J5" i="6"/>
  <c r="I5" i="6"/>
  <c r="H5" i="6"/>
  <c r="G5" i="6"/>
  <c r="F5" i="6"/>
  <c r="E5" i="6"/>
  <c r="D5" i="6"/>
  <c r="C5" i="6"/>
  <c r="AO4" i="6"/>
  <c r="AU4" i="6" s="1"/>
  <c r="AG4" i="6"/>
  <c r="AF4" i="6"/>
  <c r="AE4" i="6"/>
  <c r="AD4" i="6"/>
  <c r="AC4" i="6"/>
  <c r="AB4" i="6"/>
  <c r="AA4" i="6"/>
  <c r="Z4" i="6"/>
  <c r="Y4" i="6"/>
  <c r="X4" i="6"/>
  <c r="W4" i="6"/>
  <c r="V4" i="6"/>
  <c r="U4" i="6"/>
  <c r="T4" i="6"/>
  <c r="S4" i="6"/>
  <c r="R4" i="6"/>
  <c r="Q4" i="6"/>
  <c r="P4" i="6"/>
  <c r="O4" i="6"/>
  <c r="N4" i="6"/>
  <c r="M4" i="6"/>
  <c r="L4" i="6"/>
  <c r="K4" i="6"/>
  <c r="AO3" i="6"/>
  <c r="AK3" i="6"/>
  <c r="AG3" i="6"/>
  <c r="AF3" i="6"/>
  <c r="AE3" i="6"/>
  <c r="AD3" i="6"/>
  <c r="AC3" i="6"/>
  <c r="AB3" i="6"/>
  <c r="AA3" i="6"/>
  <c r="J3" i="6"/>
  <c r="I3" i="6"/>
  <c r="H3" i="6"/>
  <c r="G3" i="6"/>
  <c r="F3" i="6"/>
  <c r="E3" i="6"/>
  <c r="D3" i="6"/>
  <c r="C3" i="6"/>
  <c r="BA23" i="6" l="1"/>
  <c r="BA27" i="6"/>
  <c r="BA15" i="6"/>
  <c r="AZ27" i="6"/>
  <c r="BA19" i="6"/>
  <c r="BA29" i="6"/>
  <c r="BA7" i="6"/>
  <c r="BA5" i="6"/>
  <c r="BA31" i="6"/>
  <c r="BA11" i="6"/>
  <c r="BA13" i="6"/>
  <c r="BA3" i="6"/>
  <c r="E35" i="6"/>
  <c r="E34" i="6" s="1"/>
  <c r="E38" i="6" s="1"/>
  <c r="AC40" i="6"/>
  <c r="AG40" i="6"/>
  <c r="J35" i="6"/>
  <c r="J34" i="6" s="1"/>
  <c r="J38" i="6" s="1"/>
  <c r="BA21" i="6"/>
  <c r="I35" i="6"/>
  <c r="I34" i="6" s="1"/>
  <c r="I38" i="6" s="1"/>
  <c r="C35" i="6"/>
  <c r="C34" i="6" s="1"/>
  <c r="C38" i="6" s="1"/>
  <c r="AZ31" i="6"/>
  <c r="AA40" i="6"/>
  <c r="AT11" i="6"/>
  <c r="D35" i="6"/>
  <c r="D34" i="6" s="1"/>
  <c r="D38" i="6" s="1"/>
  <c r="AB40" i="6"/>
  <c r="AX21" i="6"/>
  <c r="AZ29" i="6"/>
  <c r="BA9" i="6"/>
  <c r="BA17" i="6"/>
  <c r="BA25" i="6"/>
  <c r="AD40" i="6"/>
  <c r="F35" i="6"/>
  <c r="F34" i="6" s="1"/>
  <c r="F38" i="6" s="1"/>
  <c r="G35" i="6"/>
  <c r="G34" i="6" s="1"/>
  <c r="G38" i="6" s="1"/>
  <c r="AE40" i="6"/>
  <c r="H35" i="6"/>
  <c r="H34" i="6" s="1"/>
  <c r="H38" i="6" s="1"/>
  <c r="AF40" i="6"/>
  <c r="AH6" i="6"/>
  <c r="AX9" i="6"/>
  <c r="AV17" i="6"/>
  <c r="AH5" i="6"/>
  <c r="AZ19" i="6"/>
  <c r="AT7" i="6"/>
  <c r="AH28" i="6"/>
  <c r="AH29" i="6"/>
  <c r="AH14" i="6"/>
  <c r="AH15" i="6"/>
  <c r="AZ23" i="6"/>
  <c r="AZ3" i="6"/>
  <c r="AH30" i="6"/>
  <c r="AH31" i="6"/>
  <c r="AZ17" i="6"/>
  <c r="AZ25" i="6"/>
  <c r="AX5" i="6"/>
  <c r="AZ13" i="6"/>
  <c r="AH23" i="6"/>
  <c r="AH27" i="6"/>
  <c r="AV27" i="6"/>
  <c r="AV9" i="6"/>
  <c r="AH12" i="6"/>
  <c r="AH13" i="6"/>
  <c r="AH18" i="6"/>
  <c r="AH9" i="6"/>
  <c r="AZ9" i="6"/>
  <c r="AZ15" i="6"/>
  <c r="AH19" i="6"/>
  <c r="AH24" i="6"/>
  <c r="AX25" i="6"/>
  <c r="AH4" i="6"/>
  <c r="AH7" i="6"/>
  <c r="AH10" i="6"/>
  <c r="AH20" i="6"/>
  <c r="AH21" i="6"/>
  <c r="AV21" i="6"/>
  <c r="AH25" i="6"/>
  <c r="AV25" i="6"/>
  <c r="AZ7" i="6"/>
  <c r="AH16" i="6"/>
  <c r="AH17" i="6"/>
  <c r="AT17" i="6"/>
  <c r="AW17" i="6" s="1"/>
  <c r="AT3" i="6"/>
  <c r="AH11" i="6"/>
  <c r="AV11" i="6"/>
  <c r="AH22" i="6"/>
  <c r="AT23" i="6"/>
  <c r="AH26" i="6"/>
  <c r="AT27" i="6"/>
  <c r="AV3" i="6"/>
  <c r="AH8" i="6"/>
  <c r="AZ11" i="6"/>
  <c r="AH32" i="6"/>
  <c r="AZ5" i="6"/>
  <c r="AV7" i="6"/>
  <c r="AX11" i="6"/>
  <c r="AT13" i="6"/>
  <c r="AZ21" i="6"/>
  <c r="AV23" i="6"/>
  <c r="AX27" i="6"/>
  <c r="AT29" i="6"/>
  <c r="AV13" i="6"/>
  <c r="AX17" i="6"/>
  <c r="AT19" i="6"/>
  <c r="AV29" i="6"/>
  <c r="AX7" i="6"/>
  <c r="AT9" i="6"/>
  <c r="AV19" i="6"/>
  <c r="AX23" i="6"/>
  <c r="AT25" i="6"/>
  <c r="AX13" i="6"/>
  <c r="AT15" i="6"/>
  <c r="AX29" i="6"/>
  <c r="AT31" i="6"/>
  <c r="AX3" i="6"/>
  <c r="AT5" i="6"/>
  <c r="AV15" i="6"/>
  <c r="AX19" i="6"/>
  <c r="AT21" i="6"/>
  <c r="AV31" i="6"/>
  <c r="AH3" i="6"/>
  <c r="AV5" i="6"/>
  <c r="AX15" i="6"/>
  <c r="AX31" i="6"/>
  <c r="AO47" i="4"/>
  <c r="AV47" i="4" s="1"/>
  <c r="AG47" i="4"/>
  <c r="AF47" i="4"/>
  <c r="AE47" i="4"/>
  <c r="AD47" i="4"/>
  <c r="AC47" i="4"/>
  <c r="AB47" i="4"/>
  <c r="AA47" i="4"/>
  <c r="Z47" i="4"/>
  <c r="Y47" i="4"/>
  <c r="X47" i="4"/>
  <c r="W47" i="4"/>
  <c r="V47" i="4"/>
  <c r="U47" i="4"/>
  <c r="T47" i="4"/>
  <c r="S47" i="4"/>
  <c r="R47" i="4"/>
  <c r="Q47" i="4"/>
  <c r="P47" i="4"/>
  <c r="O47" i="4"/>
  <c r="AO46" i="4"/>
  <c r="AK46" i="4"/>
  <c r="AG46" i="4"/>
  <c r="AF46" i="4"/>
  <c r="N46" i="4"/>
  <c r="M46" i="4"/>
  <c r="L46" i="4"/>
  <c r="K46" i="4"/>
  <c r="J46" i="4"/>
  <c r="I46" i="4"/>
  <c r="H46" i="4"/>
  <c r="G46" i="4"/>
  <c r="F46" i="4"/>
  <c r="E46" i="4"/>
  <c r="D46" i="4"/>
  <c r="C46" i="4"/>
  <c r="AO45" i="4"/>
  <c r="AK45" i="4"/>
  <c r="AG45" i="4"/>
  <c r="AF45" i="4"/>
  <c r="N45" i="4"/>
  <c r="M45" i="4"/>
  <c r="L45" i="4"/>
  <c r="K45" i="4"/>
  <c r="J45" i="4"/>
  <c r="I45" i="4"/>
  <c r="H45" i="4"/>
  <c r="G45" i="4"/>
  <c r="F45" i="4"/>
  <c r="E45" i="4"/>
  <c r="D45" i="4"/>
  <c r="C45" i="4"/>
  <c r="AO44" i="4"/>
  <c r="AV44" i="4" s="1"/>
  <c r="AG44" i="4"/>
  <c r="AF44" i="4"/>
  <c r="AE44" i="4"/>
  <c r="AD44" i="4"/>
  <c r="AC44" i="4"/>
  <c r="AB44" i="4"/>
  <c r="AA44" i="4"/>
  <c r="Z44" i="4"/>
  <c r="Y44" i="4"/>
  <c r="X44" i="4"/>
  <c r="W44" i="4"/>
  <c r="V44" i="4"/>
  <c r="U44" i="4"/>
  <c r="T44" i="4"/>
  <c r="S44" i="4"/>
  <c r="R44" i="4"/>
  <c r="Q44" i="4"/>
  <c r="P44" i="4"/>
  <c r="O44" i="4"/>
  <c r="AO43" i="4"/>
  <c r="AK43" i="4"/>
  <c r="AG43" i="4"/>
  <c r="AF43" i="4"/>
  <c r="N43" i="4"/>
  <c r="M43" i="4"/>
  <c r="L43" i="4"/>
  <c r="K43" i="4"/>
  <c r="J43" i="4"/>
  <c r="I43" i="4"/>
  <c r="H43" i="4"/>
  <c r="G43" i="4"/>
  <c r="F43" i="4"/>
  <c r="E43" i="4"/>
  <c r="D43" i="4"/>
  <c r="C43" i="4"/>
  <c r="AO42" i="4"/>
  <c r="AK42" i="4"/>
  <c r="AG42" i="4"/>
  <c r="AF42" i="4"/>
  <c r="N42" i="4"/>
  <c r="M42" i="4"/>
  <c r="L42" i="4"/>
  <c r="K42" i="4"/>
  <c r="J42" i="4"/>
  <c r="I42" i="4"/>
  <c r="H42" i="4"/>
  <c r="G42" i="4"/>
  <c r="F42" i="4"/>
  <c r="E42" i="4"/>
  <c r="D42" i="4"/>
  <c r="C42" i="4"/>
  <c r="AO41" i="4"/>
  <c r="AV41" i="4" s="1"/>
  <c r="AG41" i="4"/>
  <c r="AF41" i="4"/>
  <c r="AE41" i="4"/>
  <c r="AD41" i="4"/>
  <c r="AC41" i="4"/>
  <c r="AB41" i="4"/>
  <c r="AA41" i="4"/>
  <c r="Z41" i="4"/>
  <c r="Y41" i="4"/>
  <c r="X41" i="4"/>
  <c r="W41" i="4"/>
  <c r="V41" i="4"/>
  <c r="U41" i="4"/>
  <c r="T41" i="4"/>
  <c r="S41" i="4"/>
  <c r="R41" i="4"/>
  <c r="Q41" i="4"/>
  <c r="P41" i="4"/>
  <c r="O41" i="4"/>
  <c r="AO40" i="4"/>
  <c r="AK40" i="4"/>
  <c r="AG40" i="4"/>
  <c r="AF40" i="4"/>
  <c r="N40" i="4"/>
  <c r="M40" i="4"/>
  <c r="L40" i="4"/>
  <c r="K40" i="4"/>
  <c r="J40" i="4"/>
  <c r="I40" i="4"/>
  <c r="H40" i="4"/>
  <c r="G40" i="4"/>
  <c r="F40" i="4"/>
  <c r="E40" i="4"/>
  <c r="D40" i="4"/>
  <c r="C40" i="4"/>
  <c r="AO39" i="4"/>
  <c r="AK39" i="4"/>
  <c r="AG39" i="4"/>
  <c r="AF39" i="4"/>
  <c r="N39" i="4"/>
  <c r="M39" i="4"/>
  <c r="L39" i="4"/>
  <c r="K39" i="4"/>
  <c r="J39" i="4"/>
  <c r="I39" i="4"/>
  <c r="H39" i="4"/>
  <c r="G39" i="4"/>
  <c r="F39" i="4"/>
  <c r="E39" i="4"/>
  <c r="D39" i="4"/>
  <c r="C39" i="4"/>
  <c r="AO38" i="4"/>
  <c r="AV38" i="4" s="1"/>
  <c r="AG38" i="4"/>
  <c r="AF38" i="4"/>
  <c r="AE38" i="4"/>
  <c r="AD38" i="4"/>
  <c r="AC38" i="4"/>
  <c r="AB38" i="4"/>
  <c r="AA38" i="4"/>
  <c r="Z38" i="4"/>
  <c r="Y38" i="4"/>
  <c r="X38" i="4"/>
  <c r="W38" i="4"/>
  <c r="V38" i="4"/>
  <c r="U38" i="4"/>
  <c r="T38" i="4"/>
  <c r="S38" i="4"/>
  <c r="R38" i="4"/>
  <c r="Q38" i="4"/>
  <c r="P38" i="4"/>
  <c r="O38" i="4"/>
  <c r="AO37" i="4"/>
  <c r="AK37" i="4"/>
  <c r="AG37" i="4"/>
  <c r="AF37" i="4"/>
  <c r="N37" i="4"/>
  <c r="M37" i="4"/>
  <c r="L37" i="4"/>
  <c r="K37" i="4"/>
  <c r="J37" i="4"/>
  <c r="I37" i="4"/>
  <c r="H37" i="4"/>
  <c r="G37" i="4"/>
  <c r="F37" i="4"/>
  <c r="E37" i="4"/>
  <c r="D37" i="4"/>
  <c r="C37" i="4"/>
  <c r="AO36" i="4"/>
  <c r="AK36" i="4"/>
  <c r="AG36" i="4"/>
  <c r="AF36" i="4"/>
  <c r="N36" i="4"/>
  <c r="M36" i="4"/>
  <c r="L36" i="4"/>
  <c r="K36" i="4"/>
  <c r="J36" i="4"/>
  <c r="I36" i="4"/>
  <c r="H36" i="4"/>
  <c r="G36" i="4"/>
  <c r="F36" i="4"/>
  <c r="E36" i="4"/>
  <c r="D36" i="4"/>
  <c r="C36" i="4"/>
  <c r="AO35" i="4"/>
  <c r="AV35" i="4" s="1"/>
  <c r="AG35" i="4"/>
  <c r="AF35" i="4"/>
  <c r="AE35" i="4"/>
  <c r="AD35" i="4"/>
  <c r="AC35" i="4"/>
  <c r="AB35" i="4"/>
  <c r="AA35" i="4"/>
  <c r="Z35" i="4"/>
  <c r="Y35" i="4"/>
  <c r="X35" i="4"/>
  <c r="W35" i="4"/>
  <c r="V35" i="4"/>
  <c r="U35" i="4"/>
  <c r="T35" i="4"/>
  <c r="S35" i="4"/>
  <c r="R35" i="4"/>
  <c r="Q35" i="4"/>
  <c r="P35" i="4"/>
  <c r="O35" i="4"/>
  <c r="AO34" i="4"/>
  <c r="AK34" i="4"/>
  <c r="AG34" i="4"/>
  <c r="AF34" i="4"/>
  <c r="N34" i="4"/>
  <c r="M34" i="4"/>
  <c r="L34" i="4"/>
  <c r="K34" i="4"/>
  <c r="J34" i="4"/>
  <c r="I34" i="4"/>
  <c r="H34" i="4"/>
  <c r="G34" i="4"/>
  <c r="F34" i="4"/>
  <c r="E34" i="4"/>
  <c r="D34" i="4"/>
  <c r="C34" i="4"/>
  <c r="AO33" i="4"/>
  <c r="AK33" i="4"/>
  <c r="AG33" i="4"/>
  <c r="AF33" i="4"/>
  <c r="N33" i="4"/>
  <c r="M33" i="4"/>
  <c r="L33" i="4"/>
  <c r="K33" i="4"/>
  <c r="J33" i="4"/>
  <c r="I33" i="4"/>
  <c r="H33" i="4"/>
  <c r="G33" i="4"/>
  <c r="F33" i="4"/>
  <c r="E33" i="4"/>
  <c r="D33" i="4"/>
  <c r="C33" i="4"/>
  <c r="AO32" i="4"/>
  <c r="AV32" i="4" s="1"/>
  <c r="AG32" i="4"/>
  <c r="AF32" i="4"/>
  <c r="AE32" i="4"/>
  <c r="AD32" i="4"/>
  <c r="AC32" i="4"/>
  <c r="AB32" i="4"/>
  <c r="AA32" i="4"/>
  <c r="Z32" i="4"/>
  <c r="Y32" i="4"/>
  <c r="X32" i="4"/>
  <c r="W32" i="4"/>
  <c r="V32" i="4"/>
  <c r="U32" i="4"/>
  <c r="T32" i="4"/>
  <c r="S32" i="4"/>
  <c r="R32" i="4"/>
  <c r="Q32" i="4"/>
  <c r="P32" i="4"/>
  <c r="O32" i="4"/>
  <c r="AO31" i="4"/>
  <c r="AK31" i="4"/>
  <c r="AG31" i="4"/>
  <c r="AF31" i="4"/>
  <c r="N31" i="4"/>
  <c r="M31" i="4"/>
  <c r="L31" i="4"/>
  <c r="K31" i="4"/>
  <c r="J31" i="4"/>
  <c r="I31" i="4"/>
  <c r="H31" i="4"/>
  <c r="G31" i="4"/>
  <c r="F31" i="4"/>
  <c r="E31" i="4"/>
  <c r="D31" i="4"/>
  <c r="C31" i="4"/>
  <c r="AO30" i="4"/>
  <c r="AK30" i="4"/>
  <c r="AG30" i="4"/>
  <c r="AF30" i="4"/>
  <c r="N30" i="4"/>
  <c r="M30" i="4"/>
  <c r="L30" i="4"/>
  <c r="K30" i="4"/>
  <c r="J30" i="4"/>
  <c r="I30" i="4"/>
  <c r="H30" i="4"/>
  <c r="G30" i="4"/>
  <c r="F30" i="4"/>
  <c r="E30" i="4"/>
  <c r="D30" i="4"/>
  <c r="C30" i="4"/>
  <c r="AO29" i="4"/>
  <c r="AV29" i="4" s="1"/>
  <c r="AG29" i="4"/>
  <c r="AF29" i="4"/>
  <c r="AE29" i="4"/>
  <c r="AD29" i="4"/>
  <c r="AC29" i="4"/>
  <c r="AB29" i="4"/>
  <c r="AA29" i="4"/>
  <c r="Z29" i="4"/>
  <c r="Y29" i="4"/>
  <c r="X29" i="4"/>
  <c r="W29" i="4"/>
  <c r="V29" i="4"/>
  <c r="U29" i="4"/>
  <c r="T29" i="4"/>
  <c r="S29" i="4"/>
  <c r="R29" i="4"/>
  <c r="Q29" i="4"/>
  <c r="P29" i="4"/>
  <c r="O29" i="4"/>
  <c r="AO28" i="4"/>
  <c r="AK28" i="4"/>
  <c r="AG28" i="4"/>
  <c r="AF28" i="4"/>
  <c r="N28" i="4"/>
  <c r="M28" i="4"/>
  <c r="L28" i="4"/>
  <c r="K28" i="4"/>
  <c r="J28" i="4"/>
  <c r="I28" i="4"/>
  <c r="H28" i="4"/>
  <c r="G28" i="4"/>
  <c r="F28" i="4"/>
  <c r="E28" i="4"/>
  <c r="D28" i="4"/>
  <c r="C28" i="4"/>
  <c r="AO27" i="4"/>
  <c r="AK27" i="4"/>
  <c r="AG27" i="4"/>
  <c r="AF27" i="4"/>
  <c r="N27" i="4"/>
  <c r="M27" i="4"/>
  <c r="L27" i="4"/>
  <c r="K27" i="4"/>
  <c r="J27" i="4"/>
  <c r="I27" i="4"/>
  <c r="H27" i="4"/>
  <c r="G27" i="4"/>
  <c r="F27" i="4"/>
  <c r="E27" i="4"/>
  <c r="D27" i="4"/>
  <c r="C27" i="4"/>
  <c r="AO26" i="4"/>
  <c r="AV26" i="4" s="1"/>
  <c r="AG26" i="4"/>
  <c r="AF26" i="4"/>
  <c r="AE26" i="4"/>
  <c r="AD26" i="4"/>
  <c r="AC26" i="4"/>
  <c r="AB26" i="4"/>
  <c r="AA26" i="4"/>
  <c r="Z26" i="4"/>
  <c r="Y26" i="4"/>
  <c r="X26" i="4"/>
  <c r="W26" i="4"/>
  <c r="V26" i="4"/>
  <c r="U26" i="4"/>
  <c r="T26" i="4"/>
  <c r="S26" i="4"/>
  <c r="R26" i="4"/>
  <c r="Q26" i="4"/>
  <c r="P26" i="4"/>
  <c r="O26" i="4"/>
  <c r="AO25" i="4"/>
  <c r="AK25" i="4"/>
  <c r="AG25" i="4"/>
  <c r="AF25" i="4"/>
  <c r="N25" i="4"/>
  <c r="M25" i="4"/>
  <c r="L25" i="4"/>
  <c r="K25" i="4"/>
  <c r="J25" i="4"/>
  <c r="I25" i="4"/>
  <c r="H25" i="4"/>
  <c r="G25" i="4"/>
  <c r="F25" i="4"/>
  <c r="E25" i="4"/>
  <c r="D25" i="4"/>
  <c r="C25" i="4"/>
  <c r="AO24" i="4"/>
  <c r="AK24" i="4"/>
  <c r="AG24" i="4"/>
  <c r="AF24" i="4"/>
  <c r="N24" i="4"/>
  <c r="M24" i="4"/>
  <c r="L24" i="4"/>
  <c r="K24" i="4"/>
  <c r="J24" i="4"/>
  <c r="I24" i="4"/>
  <c r="H24" i="4"/>
  <c r="G24" i="4"/>
  <c r="F24" i="4"/>
  <c r="E24" i="4"/>
  <c r="D24" i="4"/>
  <c r="C24" i="4"/>
  <c r="AO23" i="4"/>
  <c r="AV23" i="4" s="1"/>
  <c r="AG23" i="4"/>
  <c r="AF23" i="4"/>
  <c r="AE23" i="4"/>
  <c r="AD23" i="4"/>
  <c r="AC23" i="4"/>
  <c r="AB23" i="4"/>
  <c r="AA23" i="4"/>
  <c r="Z23" i="4"/>
  <c r="Y23" i="4"/>
  <c r="X23" i="4"/>
  <c r="W23" i="4"/>
  <c r="V23" i="4"/>
  <c r="U23" i="4"/>
  <c r="T23" i="4"/>
  <c r="S23" i="4"/>
  <c r="R23" i="4"/>
  <c r="Q23" i="4"/>
  <c r="P23" i="4"/>
  <c r="O23" i="4"/>
  <c r="AO22" i="4"/>
  <c r="AK22" i="4"/>
  <c r="AG22" i="4"/>
  <c r="AF22" i="4"/>
  <c r="N22" i="4"/>
  <c r="M22" i="4"/>
  <c r="L22" i="4"/>
  <c r="K22" i="4"/>
  <c r="J22" i="4"/>
  <c r="I22" i="4"/>
  <c r="H22" i="4"/>
  <c r="G22" i="4"/>
  <c r="F22" i="4"/>
  <c r="E22" i="4"/>
  <c r="D22" i="4"/>
  <c r="C22" i="4"/>
  <c r="AO21" i="4"/>
  <c r="AK21" i="4"/>
  <c r="AG21" i="4"/>
  <c r="AF21" i="4"/>
  <c r="N21" i="4"/>
  <c r="M21" i="4"/>
  <c r="L21" i="4"/>
  <c r="K21" i="4"/>
  <c r="J21" i="4"/>
  <c r="I21" i="4"/>
  <c r="H21" i="4"/>
  <c r="G21" i="4"/>
  <c r="F21" i="4"/>
  <c r="E21" i="4"/>
  <c r="D21" i="4"/>
  <c r="C21" i="4"/>
  <c r="AO20" i="4"/>
  <c r="AV20" i="4" s="1"/>
  <c r="AG20" i="4"/>
  <c r="AF20" i="4"/>
  <c r="AE20" i="4"/>
  <c r="AD20" i="4"/>
  <c r="AC20" i="4"/>
  <c r="AB20" i="4"/>
  <c r="AA20" i="4"/>
  <c r="Z20" i="4"/>
  <c r="Y20" i="4"/>
  <c r="X20" i="4"/>
  <c r="W20" i="4"/>
  <c r="V20" i="4"/>
  <c r="U20" i="4"/>
  <c r="T20" i="4"/>
  <c r="S20" i="4"/>
  <c r="R20" i="4"/>
  <c r="Q20" i="4"/>
  <c r="P20" i="4"/>
  <c r="O20" i="4"/>
  <c r="AO19" i="4"/>
  <c r="AK19" i="4"/>
  <c r="AG19" i="4"/>
  <c r="AF19" i="4"/>
  <c r="N19" i="4"/>
  <c r="M19" i="4"/>
  <c r="L19" i="4"/>
  <c r="K19" i="4"/>
  <c r="J19" i="4"/>
  <c r="I19" i="4"/>
  <c r="H19" i="4"/>
  <c r="G19" i="4"/>
  <c r="F19" i="4"/>
  <c r="E19" i="4"/>
  <c r="D19" i="4"/>
  <c r="C19" i="4"/>
  <c r="AO18" i="4"/>
  <c r="AK18" i="4"/>
  <c r="AG18" i="4"/>
  <c r="AF18" i="4"/>
  <c r="N18" i="4"/>
  <c r="M18" i="4"/>
  <c r="L18" i="4"/>
  <c r="K18" i="4"/>
  <c r="J18" i="4"/>
  <c r="I18" i="4"/>
  <c r="H18" i="4"/>
  <c r="G18" i="4"/>
  <c r="F18" i="4"/>
  <c r="E18" i="4"/>
  <c r="D18" i="4"/>
  <c r="C18" i="4"/>
  <c r="AO17" i="4"/>
  <c r="AV17" i="4" s="1"/>
  <c r="AG17" i="4"/>
  <c r="AF17" i="4"/>
  <c r="AE17" i="4"/>
  <c r="AD17" i="4"/>
  <c r="AC17" i="4"/>
  <c r="AB17" i="4"/>
  <c r="AA17" i="4"/>
  <c r="Z17" i="4"/>
  <c r="Y17" i="4"/>
  <c r="X17" i="4"/>
  <c r="W17" i="4"/>
  <c r="V17" i="4"/>
  <c r="U17" i="4"/>
  <c r="T17" i="4"/>
  <c r="S17" i="4"/>
  <c r="R17" i="4"/>
  <c r="Q17" i="4"/>
  <c r="P17" i="4"/>
  <c r="O17" i="4"/>
  <c r="AO16" i="4"/>
  <c r="AK16" i="4"/>
  <c r="AG16" i="4"/>
  <c r="AF16" i="4"/>
  <c r="N16" i="4"/>
  <c r="M16" i="4"/>
  <c r="L16" i="4"/>
  <c r="K16" i="4"/>
  <c r="J16" i="4"/>
  <c r="I16" i="4"/>
  <c r="H16" i="4"/>
  <c r="G16" i="4"/>
  <c r="F16" i="4"/>
  <c r="E16" i="4"/>
  <c r="D16" i="4"/>
  <c r="C16" i="4"/>
  <c r="AO15" i="4"/>
  <c r="AK15" i="4"/>
  <c r="AG15" i="4"/>
  <c r="AF15" i="4"/>
  <c r="N15" i="4"/>
  <c r="M15" i="4"/>
  <c r="L15" i="4"/>
  <c r="K15" i="4"/>
  <c r="J15" i="4"/>
  <c r="I15" i="4"/>
  <c r="H15" i="4"/>
  <c r="G15" i="4"/>
  <c r="F15" i="4"/>
  <c r="E15" i="4"/>
  <c r="D15" i="4"/>
  <c r="C15" i="4"/>
  <c r="AO14" i="4"/>
  <c r="AV14" i="4" s="1"/>
  <c r="AG14" i="4"/>
  <c r="AF14" i="4"/>
  <c r="AE14" i="4"/>
  <c r="AD14" i="4"/>
  <c r="AC14" i="4"/>
  <c r="AB14" i="4"/>
  <c r="AA14" i="4"/>
  <c r="Z14" i="4"/>
  <c r="Y14" i="4"/>
  <c r="X14" i="4"/>
  <c r="W14" i="4"/>
  <c r="V14" i="4"/>
  <c r="U14" i="4"/>
  <c r="T14" i="4"/>
  <c r="S14" i="4"/>
  <c r="R14" i="4"/>
  <c r="Q14" i="4"/>
  <c r="P14" i="4"/>
  <c r="O14" i="4"/>
  <c r="AO13" i="4"/>
  <c r="AK13" i="4"/>
  <c r="AG13" i="4"/>
  <c r="AF13" i="4"/>
  <c r="N13" i="4"/>
  <c r="M13" i="4"/>
  <c r="L13" i="4"/>
  <c r="K13" i="4"/>
  <c r="J13" i="4"/>
  <c r="I13" i="4"/>
  <c r="H13" i="4"/>
  <c r="G13" i="4"/>
  <c r="F13" i="4"/>
  <c r="E13" i="4"/>
  <c r="D13" i="4"/>
  <c r="C13" i="4"/>
  <c r="AO12" i="4"/>
  <c r="AK12" i="4"/>
  <c r="AG12" i="4"/>
  <c r="AF12" i="4"/>
  <c r="N12" i="4"/>
  <c r="M12" i="4"/>
  <c r="L12" i="4"/>
  <c r="K12" i="4"/>
  <c r="J12" i="4"/>
  <c r="I12" i="4"/>
  <c r="H12" i="4"/>
  <c r="G12" i="4"/>
  <c r="F12" i="4"/>
  <c r="E12" i="4"/>
  <c r="D12" i="4"/>
  <c r="C12" i="4"/>
  <c r="AO11" i="4"/>
  <c r="AV11" i="4" s="1"/>
  <c r="AG11" i="4"/>
  <c r="AF11" i="4"/>
  <c r="AE11" i="4"/>
  <c r="AD11" i="4"/>
  <c r="AC11" i="4"/>
  <c r="AB11" i="4"/>
  <c r="AA11" i="4"/>
  <c r="Z11" i="4"/>
  <c r="Y11" i="4"/>
  <c r="X11" i="4"/>
  <c r="W11" i="4"/>
  <c r="V11" i="4"/>
  <c r="U11" i="4"/>
  <c r="T11" i="4"/>
  <c r="S11" i="4"/>
  <c r="R11" i="4"/>
  <c r="Q11" i="4"/>
  <c r="P11" i="4"/>
  <c r="O11" i="4"/>
  <c r="AO10" i="4"/>
  <c r="AK10" i="4"/>
  <c r="AG10" i="4"/>
  <c r="AF10" i="4"/>
  <c r="N10" i="4"/>
  <c r="M10" i="4"/>
  <c r="L10" i="4"/>
  <c r="K10" i="4"/>
  <c r="J10" i="4"/>
  <c r="I10" i="4"/>
  <c r="H10" i="4"/>
  <c r="G10" i="4"/>
  <c r="F10" i="4"/>
  <c r="E10" i="4"/>
  <c r="D10" i="4"/>
  <c r="C10" i="4"/>
  <c r="AO9" i="4"/>
  <c r="AK9" i="4"/>
  <c r="AG9" i="4"/>
  <c r="AF9" i="4"/>
  <c r="N9" i="4"/>
  <c r="M9" i="4"/>
  <c r="L9" i="4"/>
  <c r="K9" i="4"/>
  <c r="J9" i="4"/>
  <c r="I9" i="4"/>
  <c r="H9" i="4"/>
  <c r="G9" i="4"/>
  <c r="F9" i="4"/>
  <c r="E9" i="4"/>
  <c r="D9" i="4"/>
  <c r="C9" i="4"/>
  <c r="AO8" i="4"/>
  <c r="AV8" i="4" s="1"/>
  <c r="AG8" i="4"/>
  <c r="AF8" i="4"/>
  <c r="AE8" i="4"/>
  <c r="AD8" i="4"/>
  <c r="AC8" i="4"/>
  <c r="AB8" i="4"/>
  <c r="AA8" i="4"/>
  <c r="Z8" i="4"/>
  <c r="Y8" i="4"/>
  <c r="X8" i="4"/>
  <c r="W8" i="4"/>
  <c r="V8" i="4"/>
  <c r="U8" i="4"/>
  <c r="T8" i="4"/>
  <c r="S8" i="4"/>
  <c r="R8" i="4"/>
  <c r="Q8" i="4"/>
  <c r="P8" i="4"/>
  <c r="O8" i="4"/>
  <c r="AO7" i="4"/>
  <c r="AK7" i="4"/>
  <c r="AG7" i="4"/>
  <c r="AF7" i="4"/>
  <c r="N7" i="4"/>
  <c r="M7" i="4"/>
  <c r="L7" i="4"/>
  <c r="K7" i="4"/>
  <c r="J7" i="4"/>
  <c r="I7" i="4"/>
  <c r="H7" i="4"/>
  <c r="G7" i="4"/>
  <c r="F7" i="4"/>
  <c r="E7" i="4"/>
  <c r="D7" i="4"/>
  <c r="C7" i="4"/>
  <c r="AO6" i="4"/>
  <c r="AK6" i="4"/>
  <c r="AG6" i="4"/>
  <c r="AF6" i="4"/>
  <c r="N6" i="4"/>
  <c r="M6" i="4"/>
  <c r="L6" i="4"/>
  <c r="K6" i="4"/>
  <c r="J6" i="4"/>
  <c r="I6" i="4"/>
  <c r="H6" i="4"/>
  <c r="G6" i="4"/>
  <c r="F6" i="4"/>
  <c r="E6" i="4"/>
  <c r="D6" i="4"/>
  <c r="C6" i="4"/>
  <c r="AO5" i="4"/>
  <c r="AV5" i="4" s="1"/>
  <c r="AG5" i="4"/>
  <c r="AF5" i="4"/>
  <c r="AE5" i="4"/>
  <c r="AD5" i="4"/>
  <c r="AC5" i="4"/>
  <c r="AB5" i="4"/>
  <c r="AA5" i="4"/>
  <c r="Z5" i="4"/>
  <c r="Y5" i="4"/>
  <c r="X5" i="4"/>
  <c r="W5" i="4"/>
  <c r="V5" i="4"/>
  <c r="U5" i="4"/>
  <c r="T5" i="4"/>
  <c r="S5" i="4"/>
  <c r="R5" i="4"/>
  <c r="Q5" i="4"/>
  <c r="P5" i="4"/>
  <c r="O5" i="4"/>
  <c r="AO4" i="4"/>
  <c r="AK4" i="4"/>
  <c r="AG4" i="4"/>
  <c r="AF4" i="4"/>
  <c r="N4" i="4"/>
  <c r="M4" i="4"/>
  <c r="L4" i="4"/>
  <c r="K4" i="4"/>
  <c r="J4" i="4"/>
  <c r="I4" i="4"/>
  <c r="H4" i="4"/>
  <c r="G4" i="4"/>
  <c r="F4" i="4"/>
  <c r="E4" i="4"/>
  <c r="D4" i="4"/>
  <c r="C4" i="4"/>
  <c r="AO3" i="4"/>
  <c r="AK3" i="4"/>
  <c r="AG3" i="4"/>
  <c r="AF3" i="4"/>
  <c r="N3" i="4"/>
  <c r="M3" i="4"/>
  <c r="L3" i="4"/>
  <c r="K3" i="4"/>
  <c r="J3" i="4"/>
  <c r="I3" i="4"/>
  <c r="H3" i="4"/>
  <c r="G3" i="4"/>
  <c r="F3" i="4"/>
  <c r="E3" i="4"/>
  <c r="D3" i="4"/>
  <c r="C3" i="4"/>
  <c r="AI13" i="6" l="1"/>
  <c r="AI40" i="6"/>
  <c r="AW11" i="6"/>
  <c r="AI17" i="6"/>
  <c r="AW27" i="6"/>
  <c r="AI29" i="6"/>
  <c r="BA34" i="6"/>
  <c r="AI9" i="6"/>
  <c r="AI15" i="6"/>
  <c r="AI11" i="6"/>
  <c r="AZ34" i="6"/>
  <c r="AI5" i="6"/>
  <c r="AW21" i="6"/>
  <c r="AW7" i="6"/>
  <c r="AH47" i="6"/>
  <c r="AU47" i="6" s="1"/>
  <c r="AI25" i="6"/>
  <c r="AI19" i="6"/>
  <c r="AW23" i="6"/>
  <c r="AW3" i="6"/>
  <c r="AI27" i="6"/>
  <c r="AW31" i="6"/>
  <c r="AW25" i="6"/>
  <c r="AI31" i="6"/>
  <c r="AI21" i="6"/>
  <c r="AW29" i="6"/>
  <c r="AI23" i="6"/>
  <c r="AW9" i="6"/>
  <c r="AI7" i="6"/>
  <c r="AW5" i="6"/>
  <c r="AX34" i="6"/>
  <c r="AH43" i="6"/>
  <c r="AH45" i="6" s="1"/>
  <c r="AI3" i="6"/>
  <c r="AW13" i="6"/>
  <c r="AW15" i="6"/>
  <c r="AW19" i="6"/>
  <c r="J50" i="4"/>
  <c r="J49" i="4" s="1"/>
  <c r="J52" i="4" s="1"/>
  <c r="D50" i="4"/>
  <c r="D49" i="4" s="1"/>
  <c r="D52" i="4" s="1"/>
  <c r="L50" i="4"/>
  <c r="L49" i="4" s="1"/>
  <c r="BA45" i="4"/>
  <c r="M50" i="4"/>
  <c r="M49" i="4" s="1"/>
  <c r="AV33" i="4"/>
  <c r="E50" i="4"/>
  <c r="E49" i="4" s="1"/>
  <c r="E52" i="4" s="1"/>
  <c r="F50" i="4"/>
  <c r="F49" i="4" s="1"/>
  <c r="F52" i="4" s="1"/>
  <c r="N50" i="4"/>
  <c r="N49" i="4" s="1"/>
  <c r="AV36" i="4"/>
  <c r="I50" i="4"/>
  <c r="I49" i="4" s="1"/>
  <c r="I52" i="4" s="1"/>
  <c r="AT39" i="4"/>
  <c r="AT45" i="4"/>
  <c r="AH47" i="4"/>
  <c r="G50" i="4"/>
  <c r="G49" i="4" s="1"/>
  <c r="G52" i="4" s="1"/>
  <c r="AH6" i="4"/>
  <c r="AH7" i="4"/>
  <c r="AH8" i="4"/>
  <c r="AH13" i="4"/>
  <c r="AH14" i="4"/>
  <c r="AH18" i="4"/>
  <c r="AH19" i="4"/>
  <c r="AH20" i="4"/>
  <c r="AH24" i="4"/>
  <c r="AH25" i="4"/>
  <c r="AH26" i="4"/>
  <c r="AH30" i="4"/>
  <c r="AH31" i="4"/>
  <c r="AH32" i="4"/>
  <c r="AV42" i="4"/>
  <c r="H50" i="4"/>
  <c r="H49" i="4" s="1"/>
  <c r="H52" i="4" s="1"/>
  <c r="AH36" i="4"/>
  <c r="AT42" i="4"/>
  <c r="AU44" i="4"/>
  <c r="AT3" i="4"/>
  <c r="AV9" i="4"/>
  <c r="AV15" i="4"/>
  <c r="AV21" i="4"/>
  <c r="AV27" i="4"/>
  <c r="AT33" i="4"/>
  <c r="AH37" i="4"/>
  <c r="AH38" i="4"/>
  <c r="AV45" i="4"/>
  <c r="AH42" i="4"/>
  <c r="AZ45" i="4"/>
  <c r="K50" i="4"/>
  <c r="K49" i="4" s="1"/>
  <c r="AH9" i="4"/>
  <c r="AH10" i="4"/>
  <c r="AH11" i="4"/>
  <c r="AH15" i="4"/>
  <c r="AH16" i="4"/>
  <c r="AH17" i="4"/>
  <c r="AH21" i="4"/>
  <c r="AH22" i="4"/>
  <c r="AH23" i="4"/>
  <c r="AH27" i="4"/>
  <c r="AH28" i="4"/>
  <c r="AH29" i="4"/>
  <c r="AH33" i="4"/>
  <c r="BA42" i="4"/>
  <c r="AH4" i="4"/>
  <c r="AH5" i="4"/>
  <c r="AH34" i="4"/>
  <c r="AH35" i="4"/>
  <c r="AH43" i="4"/>
  <c r="AH44" i="4"/>
  <c r="AH45" i="4"/>
  <c r="AH46" i="4"/>
  <c r="C50" i="4"/>
  <c r="C49" i="4" s="1"/>
  <c r="C52" i="4" s="1"/>
  <c r="AT6" i="4"/>
  <c r="AT12" i="4"/>
  <c r="AV18" i="4"/>
  <c r="AV24" i="4"/>
  <c r="AV30" i="4"/>
  <c r="AH39" i="4"/>
  <c r="AV39" i="4"/>
  <c r="AT36" i="4"/>
  <c r="AH40" i="4"/>
  <c r="AH41" i="4"/>
  <c r="AH12" i="4"/>
  <c r="AV6" i="4"/>
  <c r="AV12" i="4"/>
  <c r="AX3" i="4"/>
  <c r="AX9" i="4"/>
  <c r="AX15" i="4"/>
  <c r="AX21" i="4"/>
  <c r="AX24" i="4"/>
  <c r="AX27" i="4"/>
  <c r="AX30" i="4"/>
  <c r="AX33" i="4"/>
  <c r="AX36" i="4"/>
  <c r="AX39" i="4"/>
  <c r="AX42" i="4"/>
  <c r="AX45" i="4"/>
  <c r="AV3" i="4"/>
  <c r="AH3" i="4"/>
  <c r="AZ3" i="4"/>
  <c r="AU5" i="4"/>
  <c r="AZ6" i="4"/>
  <c r="AU8" i="4"/>
  <c r="AZ9" i="4"/>
  <c r="AU11" i="4"/>
  <c r="AZ12" i="4"/>
  <c r="AU14" i="4"/>
  <c r="AZ15" i="4"/>
  <c r="AU17" i="4"/>
  <c r="AZ18" i="4"/>
  <c r="AU20" i="4"/>
  <c r="AZ21" i="4"/>
  <c r="AU23" i="4"/>
  <c r="AZ24" i="4"/>
  <c r="AU26" i="4"/>
  <c r="AZ27" i="4"/>
  <c r="AU29" i="4"/>
  <c r="AZ30" i="4"/>
  <c r="AU32" i="4"/>
  <c r="AZ33" i="4"/>
  <c r="AU35" i="4"/>
  <c r="AZ36" i="4"/>
  <c r="AU38" i="4"/>
  <c r="AZ39" i="4"/>
  <c r="AU41" i="4"/>
  <c r="AZ42" i="4"/>
  <c r="AU47" i="4"/>
  <c r="AX6" i="4"/>
  <c r="AX12" i="4"/>
  <c r="AX18" i="4"/>
  <c r="BA3" i="4"/>
  <c r="BA6" i="4"/>
  <c r="BA9" i="4"/>
  <c r="BA12" i="4"/>
  <c r="BA15" i="4"/>
  <c r="BA18" i="4"/>
  <c r="BA21" i="4"/>
  <c r="BA24" i="4"/>
  <c r="BA27" i="4"/>
  <c r="BA30" i="4"/>
  <c r="BA33" i="4"/>
  <c r="BA36" i="4"/>
  <c r="BA39" i="4"/>
  <c r="AT9" i="4"/>
  <c r="AT15" i="4"/>
  <c r="AT18" i="4"/>
  <c r="AT21" i="4"/>
  <c r="AT24" i="4"/>
  <c r="AT27" i="4"/>
  <c r="AT30" i="4"/>
  <c r="AX47" i="6" l="1"/>
  <c r="AI1" i="6"/>
  <c r="AW34" i="6"/>
  <c r="AX45" i="6"/>
  <c r="AV45" i="6"/>
  <c r="AT45" i="6"/>
  <c r="AW36" i="4"/>
  <c r="AI12" i="4"/>
  <c r="AW39" i="4"/>
  <c r="AI15" i="4"/>
  <c r="AI9" i="4"/>
  <c r="AI6" i="4"/>
  <c r="AW33" i="4"/>
  <c r="AW45" i="4"/>
  <c r="AW6" i="4"/>
  <c r="AI24" i="4"/>
  <c r="AI18" i="4"/>
  <c r="AI39" i="4"/>
  <c r="AI45" i="4"/>
  <c r="AI30" i="4"/>
  <c r="AW12" i="4"/>
  <c r="AI21" i="4"/>
  <c r="AW27" i="4"/>
  <c r="AI42" i="4"/>
  <c r="AW21" i="4"/>
  <c r="AI3" i="4"/>
  <c r="AI33" i="4"/>
  <c r="AW18" i="4"/>
  <c r="AW3" i="4"/>
  <c r="AW15" i="4"/>
  <c r="AW42" i="4"/>
  <c r="BA49" i="4"/>
  <c r="AI27" i="4"/>
  <c r="AI36" i="4"/>
  <c r="AX49" i="4"/>
  <c r="AW9" i="4"/>
  <c r="AW30" i="4"/>
  <c r="AW24" i="4"/>
  <c r="AZ49" i="4"/>
  <c r="AW49" i="4" l="1"/>
  <c r="AI1" i="4"/>
  <c r="C4" i="12" l="1"/>
  <c r="S4" i="1"/>
  <c r="K41" i="1"/>
  <c r="M41" i="1" s="1"/>
  <c r="K35" i="1"/>
  <c r="M35" i="1" s="1"/>
  <c r="S35" i="1"/>
  <c r="K56" i="1"/>
  <c r="M56" i="1" s="1"/>
  <c r="S56" i="1"/>
  <c r="K27" i="1"/>
  <c r="M27" i="1" s="1"/>
  <c r="S27" i="1"/>
  <c r="S58" i="1"/>
  <c r="S47" i="1"/>
  <c r="K67" i="1"/>
  <c r="M67" i="1" s="1"/>
  <c r="K26" i="1"/>
  <c r="M26" i="1" s="1"/>
  <c r="S26" i="1"/>
  <c r="K30" i="1"/>
  <c r="M30" i="1" s="1"/>
  <c r="S30" i="1"/>
  <c r="K42" i="1"/>
  <c r="M42" i="1" s="1"/>
  <c r="K5" i="1"/>
  <c r="M5" i="1" s="1"/>
  <c r="S6" i="1"/>
  <c r="S77" i="1"/>
  <c r="K46" i="1"/>
  <c r="M46" i="1" s="1"/>
  <c r="K57" i="1"/>
  <c r="M57" i="1" s="1"/>
  <c r="S57" i="1"/>
  <c r="K68" i="1"/>
  <c r="M68" i="1" s="1"/>
  <c r="S68" i="1"/>
  <c r="K55" i="1"/>
  <c r="M55" i="1" s="1"/>
  <c r="S71" i="1"/>
  <c r="K13" i="1"/>
  <c r="M13" i="1" s="1"/>
  <c r="S13" i="1"/>
  <c r="K62" i="1"/>
  <c r="M62" i="1" s="1"/>
  <c r="S62" i="1"/>
  <c r="K36" i="1"/>
  <c r="M36" i="1" s="1"/>
  <c r="S36" i="1"/>
  <c r="K37" i="1"/>
  <c r="M37" i="1" s="1"/>
  <c r="K11" i="1"/>
  <c r="M11" i="1" s="1"/>
  <c r="S66" i="1"/>
  <c r="K70" i="1"/>
  <c r="M70" i="1" s="1"/>
  <c r="S70" i="1"/>
  <c r="K45" i="1"/>
  <c r="M45" i="1" s="1"/>
  <c r="S45" i="1"/>
  <c r="S44" i="1"/>
  <c r="K72" i="1"/>
  <c r="M72" i="1" s="1"/>
  <c r="S65" i="1"/>
  <c r="K54" i="1"/>
  <c r="M54" i="1" s="1"/>
  <c r="S54" i="1"/>
  <c r="K50" i="1"/>
  <c r="M50" i="1" s="1"/>
  <c r="S50" i="1"/>
  <c r="K20" i="1"/>
  <c r="M20" i="1" s="1"/>
  <c r="K19" i="1"/>
  <c r="M19" i="1" s="1"/>
  <c r="K39" i="1"/>
  <c r="M39" i="1" s="1"/>
  <c r="S48" i="1"/>
  <c r="K10" i="1"/>
  <c r="M10" i="1" s="1"/>
  <c r="K59" i="1"/>
  <c r="M59" i="1" s="1"/>
  <c r="S59" i="1"/>
  <c r="S14" i="1"/>
  <c r="S8" i="1"/>
  <c r="K22" i="1"/>
  <c r="M22" i="1" s="1"/>
  <c r="S22" i="1"/>
  <c r="K18" i="1"/>
  <c r="M18" i="1" s="1"/>
  <c r="S38" i="1"/>
  <c r="S17" i="1"/>
  <c r="K16" i="1"/>
  <c r="M16" i="1" s="1"/>
  <c r="S16" i="1"/>
  <c r="K75" i="1"/>
  <c r="M75" i="1" s="1"/>
  <c r="K3" i="1"/>
  <c r="M3" i="1" l="1"/>
  <c r="O3" i="1" s="1"/>
  <c r="N41" i="1"/>
  <c r="O41" i="1"/>
  <c r="N11" i="1"/>
  <c r="O11" i="1"/>
  <c r="N46" i="1"/>
  <c r="O46" i="1"/>
  <c r="N55" i="1"/>
  <c r="O55" i="1"/>
  <c r="N30" i="1"/>
  <c r="O30" i="1"/>
  <c r="O56" i="1"/>
  <c r="N56" i="1"/>
  <c r="O62" i="1"/>
  <c r="N62" i="1"/>
  <c r="O19" i="1"/>
  <c r="N19" i="1"/>
  <c r="N20" i="1"/>
  <c r="O20" i="1"/>
  <c r="N37" i="1"/>
  <c r="O37" i="1"/>
  <c r="O10" i="1"/>
  <c r="N10" i="1"/>
  <c r="O68" i="1"/>
  <c r="N68" i="1"/>
  <c r="O27" i="1"/>
  <c r="N27" i="1"/>
  <c r="O16" i="1"/>
  <c r="N16" i="1"/>
  <c r="N18" i="1"/>
  <c r="O18" i="1"/>
  <c r="O70" i="1"/>
  <c r="N70" i="1"/>
  <c r="O36" i="1"/>
  <c r="N36" i="1"/>
  <c r="O26" i="1"/>
  <c r="N26" i="1"/>
  <c r="N54" i="1"/>
  <c r="O54" i="1"/>
  <c r="O45" i="1"/>
  <c r="N45" i="1"/>
  <c r="O13" i="1"/>
  <c r="N13" i="1"/>
  <c r="O50" i="1"/>
  <c r="N50" i="1"/>
  <c r="O72" i="1"/>
  <c r="N72" i="1"/>
  <c r="N5" i="1"/>
  <c r="O5" i="1"/>
  <c r="N35" i="1"/>
  <c r="O35" i="1"/>
  <c r="O42" i="1"/>
  <c r="N42" i="1"/>
  <c r="O59" i="1"/>
  <c r="N59" i="1"/>
  <c r="N22" i="1"/>
  <c r="O22" i="1"/>
  <c r="O75" i="1"/>
  <c r="N75" i="1"/>
  <c r="O39" i="1"/>
  <c r="N39" i="1"/>
  <c r="O57" i="1"/>
  <c r="N57" i="1"/>
  <c r="N67" i="1"/>
  <c r="O67" i="1"/>
  <c r="S15" i="1"/>
  <c r="S63" i="1"/>
  <c r="S73" i="1"/>
  <c r="S19" i="1"/>
  <c r="S72" i="1"/>
  <c r="S37" i="1"/>
  <c r="S55" i="1"/>
  <c r="S42" i="1"/>
  <c r="S24" i="1"/>
  <c r="S31" i="1"/>
  <c r="S61" i="1"/>
  <c r="S10" i="1"/>
  <c r="S46" i="1"/>
  <c r="S67" i="1"/>
  <c r="K14" i="1"/>
  <c r="M14" i="1" s="1"/>
  <c r="K6" i="1"/>
  <c r="M6" i="1" s="1"/>
  <c r="K76" i="1"/>
  <c r="M76" i="1" s="1"/>
  <c r="K73" i="1"/>
  <c r="M73" i="1" s="1"/>
  <c r="K21" i="1"/>
  <c r="M21" i="1" s="1"/>
  <c r="K23" i="1"/>
  <c r="M23" i="1" s="1"/>
  <c r="K71" i="1"/>
  <c r="M71" i="1" s="1"/>
  <c r="K17" i="1"/>
  <c r="M17" i="1" s="1"/>
  <c r="K12" i="1"/>
  <c r="M12" i="1" s="1"/>
  <c r="K60" i="1"/>
  <c r="M60" i="1" s="1"/>
  <c r="K51" i="1"/>
  <c r="M51" i="1" s="1"/>
  <c r="K38" i="1"/>
  <c r="M38" i="1" s="1"/>
  <c r="K8" i="1"/>
  <c r="M8" i="1" s="1"/>
  <c r="K44" i="1"/>
  <c r="M44" i="1" s="1"/>
  <c r="K64" i="1"/>
  <c r="M64" i="1" s="1"/>
  <c r="K15" i="1"/>
  <c r="M15" i="1" s="1"/>
  <c r="K47" i="1"/>
  <c r="M47" i="1" s="1"/>
  <c r="K25" i="1"/>
  <c r="M25" i="1" s="1"/>
  <c r="K31" i="1"/>
  <c r="M31" i="1" s="1"/>
  <c r="K24" i="1"/>
  <c r="M24" i="1" s="1"/>
  <c r="K63" i="1"/>
  <c r="M63" i="1" s="1"/>
  <c r="K49" i="1"/>
  <c r="M49" i="1" s="1"/>
  <c r="K43" i="1"/>
  <c r="M43" i="1" s="1"/>
  <c r="K40" i="1"/>
  <c r="M40" i="1" s="1"/>
  <c r="K77" i="1"/>
  <c r="M77" i="1" s="1"/>
  <c r="K61" i="1"/>
  <c r="M61" i="1" s="1"/>
  <c r="K33" i="1"/>
  <c r="M33" i="1" s="1"/>
  <c r="K28" i="1"/>
  <c r="M28" i="1" s="1"/>
  <c r="K4" i="1"/>
  <c r="M4" i="1" s="1"/>
  <c r="S12" i="1"/>
  <c r="S23" i="1"/>
  <c r="S39" i="1"/>
  <c r="S76" i="1"/>
  <c r="S11" i="1"/>
  <c r="S43" i="1"/>
  <c r="S5" i="1"/>
  <c r="S40" i="1"/>
  <c r="S64" i="1"/>
  <c r="S75" i="1"/>
  <c r="S18" i="1"/>
  <c r="S20" i="1"/>
  <c r="S3" i="1"/>
  <c r="S9" i="1"/>
  <c r="S25" i="1"/>
  <c r="S34" i="1"/>
  <c r="S28" i="1"/>
  <c r="S21" i="1"/>
  <c r="S52" i="1"/>
  <c r="S41" i="1"/>
  <c r="S7" i="1"/>
  <c r="S60" i="1"/>
  <c r="S69" i="1"/>
  <c r="S51" i="1"/>
  <c r="S53" i="1"/>
  <c r="S74" i="1"/>
  <c r="S49" i="1"/>
  <c r="S33" i="1"/>
  <c r="S29" i="1"/>
  <c r="K7" i="1"/>
  <c r="M7" i="1" s="1"/>
  <c r="K74" i="1"/>
  <c r="M74" i="1" s="1"/>
  <c r="K53" i="1"/>
  <c r="M53" i="1" s="1"/>
  <c r="K32" i="1"/>
  <c r="M32" i="1" s="1"/>
  <c r="K69" i="1"/>
  <c r="M69" i="1" s="1"/>
  <c r="K66" i="1"/>
  <c r="M66" i="1" s="1"/>
  <c r="K34" i="1"/>
  <c r="M34" i="1" s="1"/>
  <c r="K29" i="1"/>
  <c r="M29" i="1" s="1"/>
  <c r="K9" i="1"/>
  <c r="M9" i="1" s="1"/>
  <c r="K58" i="1"/>
  <c r="M58" i="1" s="1"/>
  <c r="K65" i="1"/>
  <c r="M65" i="1" s="1"/>
  <c r="K52" i="1"/>
  <c r="M52" i="1" s="1"/>
  <c r="K48" i="1"/>
  <c r="M48" i="1" s="1"/>
  <c r="S32" i="1"/>
  <c r="N3" i="1" l="1"/>
  <c r="M1" i="1"/>
  <c r="K78" i="1"/>
  <c r="S78" i="1"/>
  <c r="R80" i="1" s="1"/>
  <c r="M78" i="1"/>
  <c r="O63" i="1"/>
  <c r="N63" i="1"/>
  <c r="N21" i="1"/>
  <c r="O21" i="1"/>
  <c r="N28" i="1"/>
  <c r="O28" i="1"/>
  <c r="O24" i="1"/>
  <c r="N24" i="1"/>
  <c r="O38" i="1"/>
  <c r="N38" i="1"/>
  <c r="O73" i="1"/>
  <c r="N73" i="1"/>
  <c r="N8" i="1"/>
  <c r="O8" i="1"/>
  <c r="O33" i="1"/>
  <c r="N33" i="1"/>
  <c r="N31" i="1"/>
  <c r="O31" i="1"/>
  <c r="N51" i="1"/>
  <c r="O51" i="1"/>
  <c r="N76" i="1"/>
  <c r="O76" i="1"/>
  <c r="O69" i="1"/>
  <c r="N69" i="1"/>
  <c r="N65" i="1"/>
  <c r="O65" i="1"/>
  <c r="O53" i="1"/>
  <c r="N53" i="1"/>
  <c r="O61" i="1"/>
  <c r="N61" i="1"/>
  <c r="O25" i="1"/>
  <c r="N25" i="1"/>
  <c r="N60" i="1"/>
  <c r="O60" i="1"/>
  <c r="O6" i="1"/>
  <c r="N6" i="1"/>
  <c r="N4" i="1"/>
  <c r="O4" i="1"/>
  <c r="G1" i="1"/>
  <c r="O58" i="1"/>
  <c r="N58" i="1"/>
  <c r="O77" i="1"/>
  <c r="N77" i="1"/>
  <c r="N14" i="1"/>
  <c r="O14" i="1"/>
  <c r="N40" i="1"/>
  <c r="O40" i="1"/>
  <c r="O15" i="1"/>
  <c r="N15" i="1"/>
  <c r="O17" i="1"/>
  <c r="N17" i="1"/>
  <c r="O48" i="1"/>
  <c r="N48" i="1"/>
  <c r="N52" i="1"/>
  <c r="O52" i="1"/>
  <c r="N12" i="1"/>
  <c r="O12" i="1"/>
  <c r="N7" i="1"/>
  <c r="O7" i="1"/>
  <c r="N29" i="1"/>
  <c r="O29" i="1"/>
  <c r="N43" i="1"/>
  <c r="O43" i="1"/>
  <c r="N64" i="1"/>
  <c r="O64" i="1"/>
  <c r="O71" i="1"/>
  <c r="N71" i="1"/>
  <c r="N66" i="1"/>
  <c r="O66" i="1"/>
  <c r="N32" i="1"/>
  <c r="O32" i="1"/>
  <c r="O74" i="1"/>
  <c r="N74" i="1"/>
  <c r="O47" i="1"/>
  <c r="N47" i="1"/>
  <c r="N9" i="1"/>
  <c r="O9" i="1"/>
  <c r="N34" i="1"/>
  <c r="O34" i="1"/>
  <c r="N49" i="1"/>
  <c r="O49" i="1"/>
  <c r="O44" i="1"/>
  <c r="N44" i="1"/>
  <c r="N23" i="1"/>
  <c r="O23" i="1"/>
  <c r="O78" i="1" l="1"/>
  <c r="N78" i="1"/>
</calcChain>
</file>

<file path=xl/sharedStrings.xml><?xml version="1.0" encoding="utf-8"?>
<sst xmlns="http://schemas.openxmlformats.org/spreadsheetml/2006/main" count="625" uniqueCount="203">
  <si>
    <t>Payment Forms and Collection Date</t>
  </si>
  <si>
    <t>Troop Allocations</t>
  </si>
  <si>
    <t>Due Council</t>
  </si>
  <si>
    <t>Scout</t>
  </si>
  <si>
    <t>Scouts</t>
  </si>
  <si>
    <t>location</t>
  </si>
  <si>
    <t>Cheese Lover's Box</t>
  </si>
  <si>
    <t>Chocolate Lover's Tin</t>
  </si>
  <si>
    <t>Caramel Lover's Bundle</t>
  </si>
  <si>
    <t>Misc. Military $</t>
  </si>
  <si>
    <t>$1 Military Donation</t>
  </si>
  <si>
    <t>Total Value</t>
  </si>
  <si>
    <t>.</t>
  </si>
  <si>
    <t>Cash</t>
  </si>
  <si>
    <t>Cash Deposit Date</t>
  </si>
  <si>
    <t>Check</t>
  </si>
  <si>
    <t>Check Deposit Date</t>
  </si>
  <si>
    <t>CREDIT</t>
  </si>
  <si>
    <t>CC Deposit Date</t>
  </si>
  <si>
    <t>Balance Check</t>
  </si>
  <si>
    <t>In Person Sales (30%)</t>
  </si>
  <si>
    <t>Online Sales (35%)</t>
  </si>
  <si>
    <t>Bonus for In Person or Take Order (2%)</t>
  </si>
  <si>
    <t>Troop Income (5%)</t>
  </si>
  <si>
    <t>In Person / Take Order
(63%)</t>
  </si>
  <si>
    <t>Online 
(60%)</t>
  </si>
  <si>
    <t>Andrew Pietsch</t>
  </si>
  <si>
    <t>Online</t>
  </si>
  <si>
    <t>Storefront</t>
  </si>
  <si>
    <t>Wagon</t>
  </si>
  <si>
    <t>Blake Reinhart</t>
  </si>
  <si>
    <t>Caleb Crider</t>
  </si>
  <si>
    <t>Caleb Dinsmore</t>
  </si>
  <si>
    <t>Chase Reinhart</t>
  </si>
  <si>
    <t>Daniel Dinsmore</t>
  </si>
  <si>
    <t>Daniel Perry</t>
  </si>
  <si>
    <t>Gracen Martin</t>
  </si>
  <si>
    <t>Jett Kilcoin</t>
  </si>
  <si>
    <t>Judah Dinsmore</t>
  </si>
  <si>
    <t>Marcus Block</t>
  </si>
  <si>
    <t>Mason Oberlin</t>
  </si>
  <si>
    <t>Michael Perry</t>
  </si>
  <si>
    <t>Parker Young</t>
  </si>
  <si>
    <t>Ryder Kerr</t>
  </si>
  <si>
    <t>Sub Totals</t>
  </si>
  <si>
    <t>inventory sold:</t>
  </si>
  <si>
    <t>value:</t>
  </si>
  <si>
    <t>number of cases sold:</t>
  </si>
  <si>
    <t>Scout total</t>
  </si>
  <si>
    <t>$50 American Heroes Donation</t>
  </si>
  <si>
    <t>16oz Chocolatey Caramel Crunch Bag</t>
  </si>
  <si>
    <t>Josh Fauver</t>
  </si>
  <si>
    <t>$1 American Heroes Donation</t>
  </si>
  <si>
    <t>28oz Popping Corn Jar</t>
  </si>
  <si>
    <t>9oz Caramel Corn Bag</t>
  </si>
  <si>
    <t>Unbelievable Butter Popcorn - 12pk Microwave</t>
  </si>
  <si>
    <t>Cheese Lover's Bundle</t>
  </si>
  <si>
    <t>9oz White Cheddar Cheese Popcorn Bag</t>
  </si>
  <si>
    <t>10.5oz Dark Chocolate Salted Caramels Bag</t>
  </si>
  <si>
    <t>8oz Blazin' Hot Popcorn Bag</t>
  </si>
  <si>
    <t>20oz Salted Caramel Popcorn Bag</t>
  </si>
  <si>
    <t>Gold Level American Heroes Donation</t>
  </si>
  <si>
    <t>$30 American Heroes Donation</t>
  </si>
  <si>
    <t>$100 American Heroes Donation</t>
  </si>
  <si>
    <t>Campfire Blend Coffee K-Cups - 32 Count Carton</t>
  </si>
  <si>
    <t>7oz Unbelievable Butter Popcorn Bag</t>
  </si>
  <si>
    <t>$250 American Heroes Donation</t>
  </si>
  <si>
    <t>Aaron Medina</t>
  </si>
  <si>
    <t>Silver Level American Heroes Donation</t>
  </si>
  <si>
    <t>pretzles</t>
  </si>
  <si>
    <t>Sweet &amp; Savory Bundle</t>
  </si>
  <si>
    <t>Chocolate Lover's Bundle</t>
  </si>
  <si>
    <t>In Person sales</t>
  </si>
  <si>
    <t>Online sales</t>
  </si>
  <si>
    <t># per case</t>
  </si>
  <si>
    <t>Donations</t>
  </si>
  <si>
    <t>TOTAL</t>
  </si>
  <si>
    <t>[New] Peppermint Bark - 9oz</t>
  </si>
  <si>
    <t>Yellow Popping Corn</t>
  </si>
  <si>
    <t>Classic Caramel</t>
  </si>
  <si>
    <t>Microwave Butter</t>
  </si>
  <si>
    <t>Cheddar Cheese</t>
  </si>
  <si>
    <t>Jalapeno Cheese</t>
  </si>
  <si>
    <t>Caramel w/Sea Salt</t>
  </si>
  <si>
    <t>Hometown Hero Trio</t>
  </si>
  <si>
    <t>Cheese Lover's</t>
  </si>
  <si>
    <t>Sea Salt Splash</t>
  </si>
  <si>
    <t>Date</t>
  </si>
  <si>
    <t>S&amp;S and TO</t>
  </si>
  <si>
    <t>Microwave Kettle</t>
  </si>
  <si>
    <t>Chocolate Lover's</t>
  </si>
  <si>
    <t>Allocations</t>
  </si>
  <si>
    <t>Online Sales</t>
  </si>
  <si>
    <t>Additional</t>
  </si>
  <si>
    <t>Troop Income</t>
  </si>
  <si>
    <t>ONLINE</t>
  </si>
  <si>
    <t>Sub total</t>
  </si>
  <si>
    <t>Scout Commission</t>
  </si>
  <si>
    <t>Den/Patrol</t>
  </si>
  <si>
    <t># of Scouts</t>
  </si>
  <si>
    <t>TOTAL:</t>
  </si>
  <si>
    <t>Containers</t>
  </si>
  <si>
    <t>cases</t>
  </si>
  <si>
    <t>Sales value</t>
  </si>
  <si>
    <t>% of sales</t>
  </si>
  <si>
    <t>DO NOT EDIT</t>
  </si>
  <si>
    <t>SOLD</t>
  </si>
  <si>
    <t>SnS order</t>
  </si>
  <si>
    <t>Reorder 1</t>
  </si>
  <si>
    <t>Reorder 2</t>
  </si>
  <si>
    <t>Reorder 3</t>
  </si>
  <si>
    <t>Reorder 4</t>
  </si>
  <si>
    <t>Reorder 5</t>
  </si>
  <si>
    <t>Reorder 6</t>
  </si>
  <si>
    <t>Reorder 7</t>
  </si>
  <si>
    <t>Reorder 8</t>
  </si>
  <si>
    <t>Pop Swap</t>
  </si>
  <si>
    <t>Invoice Total</t>
  </si>
  <si>
    <r>
      <t xml:space="preserve">Value of </t>
    </r>
    <r>
      <rPr>
        <sz val="11"/>
        <color rgb="FFFF0000"/>
        <rFont val="Consolas"/>
        <family val="2"/>
      </rPr>
      <t>UNSOLD</t>
    </r>
  </si>
  <si>
    <t>Value of SOLD product</t>
  </si>
  <si>
    <t>Invoice Value</t>
  </si>
  <si>
    <t>-</t>
  </si>
  <si>
    <t>Total</t>
  </si>
  <si>
    <t>Total VALUE</t>
  </si>
  <si>
    <t>Payments</t>
  </si>
  <si>
    <t>Payment Date</t>
  </si>
  <si>
    <t>total amount of CASH payments</t>
  </si>
  <si>
    <r>
      <t xml:space="preserve">total value of </t>
    </r>
    <r>
      <rPr>
        <b/>
        <sz val="12"/>
        <color rgb="FFC00000"/>
        <rFont val="Calibri"/>
        <family val="2"/>
      </rPr>
      <t xml:space="preserve">CHECKED OUT </t>
    </r>
    <r>
      <rPr>
        <b/>
        <sz val="12"/>
        <color rgb="FF000000"/>
        <rFont val="Calibri"/>
        <family val="1"/>
      </rPr>
      <t>popcorn</t>
    </r>
  </si>
  <si>
    <t>PRODUCTS - Invoice Count (# of containers)</t>
  </si>
  <si>
    <r>
      <rPr>
        <b/>
        <sz val="10"/>
        <color rgb="FFFF0000"/>
        <rFont val="Consolas"/>
        <family val="2"/>
      </rPr>
      <t># UNSOLD</t>
    </r>
    <r>
      <rPr>
        <sz val="10"/>
        <color rgb="FF000000"/>
        <rFont val="Consolas"/>
        <family val="2"/>
      </rPr>
      <t xml:space="preserve"> containers</t>
    </r>
  </si>
  <si>
    <r>
      <t xml:space="preserve">PRODUCTS - Invoice Count 
</t>
    </r>
    <r>
      <rPr>
        <b/>
        <sz val="10"/>
        <color rgb="FF000000"/>
        <rFont val="Consolas"/>
        <family val="2"/>
      </rPr>
      <t>(# of containers)</t>
    </r>
  </si>
  <si>
    <t>Total checked out:</t>
  </si>
  <si>
    <t>Total containers:</t>
  </si>
  <si>
    <t>Amount DUE to Unit</t>
  </si>
  <si>
    <t>Council</t>
  </si>
  <si>
    <t>UNHIDE if you need more rows</t>
  </si>
  <si>
    <r>
      <t xml:space="preserve">Check OUT/Return
</t>
    </r>
    <r>
      <rPr>
        <b/>
        <sz val="12"/>
        <color rgb="FFC00000"/>
        <rFont val="Consolas"/>
        <family val="2"/>
      </rPr>
      <t>(containers)</t>
    </r>
  </si>
  <si>
    <t>Date 
Checked out/
returned</t>
  </si>
  <si>
    <t>Notes</t>
  </si>
  <si>
    <t>CREDIT CARD sales</t>
  </si>
  <si>
    <t>total 
CREDIT Card 
sales</t>
  </si>
  <si>
    <t>Payments for CHECKED OUT product</t>
  </si>
  <si>
    <t>CASH Amount</t>
  </si>
  <si>
    <t>Payment</t>
  </si>
  <si>
    <t>In person Sales</t>
  </si>
  <si>
    <t>average sales/Scout</t>
  </si>
  <si>
    <t>Total Scout Sales</t>
  </si>
  <si>
    <t>Roster</t>
  </si>
  <si>
    <t>Unit Summary</t>
  </si>
  <si>
    <t>Check Out</t>
  </si>
  <si>
    <t>Totals_Cub</t>
  </si>
  <si>
    <t>Totals_Scouts BSA</t>
  </si>
  <si>
    <t>Inventory Summary</t>
  </si>
  <si>
    <t>Enter your list of dens/patrols.  The remaining information will auto populate.</t>
  </si>
  <si>
    <t>Enter the payment date and payment amount (and value for credit card sales) for up to 12 payments.  The amount the Scout owes your Unit will automatically be updated based on the value of the popcorn they have checked out and the payments they have turned in.</t>
  </si>
  <si>
    <t>TAB</t>
  </si>
  <si>
    <r>
      <t xml:space="preserve">When a Scout checks out or returns product log that on this tab. When returning product, indicate the product with a </t>
    </r>
    <r>
      <rPr>
        <u/>
        <sz val="11"/>
        <color rgb="FF212121"/>
        <rFont val="Verdana"/>
        <family val="2"/>
      </rPr>
      <t>negative</t>
    </r>
    <r>
      <rPr>
        <sz val="11"/>
        <color rgb="FF212121"/>
        <rFont val="Verdana"/>
        <family val="2"/>
      </rPr>
      <t>.
*If you need more rows, unhide them at the bottom.</t>
    </r>
  </si>
  <si>
    <t>sales by date</t>
  </si>
  <si>
    <t>In person sales</t>
  </si>
  <si>
    <t>Due</t>
  </si>
  <si>
    <t>Total Sales by Scout (summary)</t>
  </si>
  <si>
    <t>Sales Details</t>
  </si>
  <si>
    <t>Totals:</t>
  </si>
  <si>
    <t>Any column or row with a grey header will auto-populate.  Any cell not intended for you to edit has been locked. (You can change the color of the cell and/or font.)</t>
  </si>
  <si>
    <t>This document is currently set up for 75 Scouts.  Please reach out if you have more Scouts selling.</t>
  </si>
  <si>
    <t>All columns or rows with a light-yellow header are meant for you to edit.</t>
  </si>
  <si>
    <t>Please note: fields with "greyed out" text will automatically change to black font once information with a vowel and/or number has been added to the light-yellow fields.  If your information does not contain a vowel or number you will need to change the font color yourself.</t>
  </si>
  <si>
    <t>Total Commission</t>
  </si>
  <si>
    <r>
      <t xml:space="preserve">IMPORTANT: In order for the auto population to work across the entire document, you must use the </t>
    </r>
    <r>
      <rPr>
        <b/>
        <u/>
        <sz val="11"/>
        <color rgb="FFC00000"/>
        <rFont val="Verdana"/>
        <family val="2"/>
      </rPr>
      <t>exact</t>
    </r>
    <r>
      <rPr>
        <sz val="11"/>
        <color rgb="FFC00000"/>
        <rFont val="Verdana"/>
        <family val="2"/>
      </rPr>
      <t xml:space="preserve"> same name of the Scout (and Den/Patrol names) as listed on the Roster tab.</t>
    </r>
  </si>
  <si>
    <t>Scout Sales tracker_2021</t>
  </si>
  <si>
    <r>
      <t xml:space="preserve">This is just one option you can choose to track Scout sales.  You are </t>
    </r>
    <r>
      <rPr>
        <b/>
        <sz val="12"/>
        <color rgb="FF7030A0"/>
        <rFont val="Verdana"/>
        <family val="2"/>
      </rPr>
      <t>not</t>
    </r>
    <r>
      <rPr>
        <sz val="12"/>
        <color rgb="FF7030A0"/>
        <rFont val="Verdana"/>
        <family val="2"/>
      </rPr>
      <t xml:space="preserve"> required to use any specific document.  Feel free to use only the tabs that work for you.
Please reach out if you have any questions (or if the numbers don’t add up.)</t>
    </r>
  </si>
  <si>
    <r>
      <t xml:space="preserve">IMPORTANT: In order for the auto population to work across the entire document, you must use the </t>
    </r>
    <r>
      <rPr>
        <b/>
        <u/>
        <sz val="11"/>
        <color rgb="FFC00000"/>
        <rFont val="Verdana"/>
        <family val="2"/>
      </rPr>
      <t>exact</t>
    </r>
    <r>
      <rPr>
        <sz val="11"/>
        <color rgb="FFC00000"/>
        <rFont val="Verdana"/>
        <family val="2"/>
      </rPr>
      <t xml:space="preserve"> same name of the Scout (and Den/Patrol names) as listed on the </t>
    </r>
    <r>
      <rPr>
        <b/>
        <sz val="11"/>
        <color rgb="FFC00000"/>
        <rFont val="Verdana"/>
        <family val="2"/>
      </rPr>
      <t>Roster</t>
    </r>
    <r>
      <rPr>
        <sz val="11"/>
        <color rgb="FFC00000"/>
        <rFont val="Verdana"/>
        <family val="2"/>
      </rPr>
      <t xml:space="preserve"> tab.</t>
    </r>
  </si>
  <si>
    <t>Andrea Franklin</t>
  </si>
  <si>
    <t>Volunteer Council Kernel</t>
  </si>
  <si>
    <t>councilpopcornkernel@gmail.com</t>
  </si>
  <si>
    <t>popcorn@alamoareabsa.org</t>
  </si>
  <si>
    <t>★</t>
  </si>
  <si>
    <r>
      <t xml:space="preserve">★  # UNSOLD </t>
    </r>
    <r>
      <rPr>
        <u/>
        <sz val="12"/>
        <color rgb="FFC00000"/>
        <rFont val="Calibri"/>
        <family val="2"/>
        <scheme val="minor"/>
      </rPr>
      <t>CASES</t>
    </r>
  </si>
  <si>
    <r>
      <rPr>
        <b/>
        <sz val="12"/>
        <color rgb="FFFF0000"/>
        <rFont val="Calibri"/>
        <family val="2"/>
        <scheme val="minor"/>
      </rPr>
      <t># UNSOLD</t>
    </r>
    <r>
      <rPr>
        <sz val="12"/>
        <color rgb="FF000000"/>
        <rFont val="Calibri"/>
        <family val="2"/>
        <scheme val="minor"/>
      </rPr>
      <t xml:space="preserve"> containers</t>
    </r>
  </si>
  <si>
    <r>
      <t xml:space="preserve">VALUE of </t>
    </r>
    <r>
      <rPr>
        <sz val="12"/>
        <color rgb="FFFF0000"/>
        <rFont val="Calibri"/>
        <family val="2"/>
        <scheme val="minor"/>
      </rPr>
      <t>UNSOLD</t>
    </r>
  </si>
  <si>
    <t>Cases</t>
  </si>
  <si>
    <t>total containers</t>
  </si>
  <si>
    <t>Caramel w/ Sea Salt</t>
  </si>
  <si>
    <t>Cheese Lovers</t>
  </si>
  <si>
    <t>ON HAND</t>
  </si>
  <si>
    <t>containers</t>
  </si>
  <si>
    <t>on hand</t>
  </si>
  <si>
    <t>Add the number of containers you have checked out from Council.  Enter the number of SOLD containers.
The number and value of unsold containers will auto populate.
**Row 28 indicates the percent of your sale by product.  The top seller highlighted in green and the lowest sales highlighted in orange.
**Row 32 can be used to submit your Unit's voluntary Weekly Inventory report to Council.</t>
  </si>
  <si>
    <t>This document is set up for 75 Scouts.  Please reach out if you have more Scouts selling.</t>
  </si>
  <si>
    <t>Record the number of cases and/or containers for each flavor.  This tab is strictly to help you reconcile your inventory as the sale progresses.</t>
  </si>
  <si>
    <r>
      <t xml:space="preserve">This is just one option you can choose to track Scout sales.  You are </t>
    </r>
    <r>
      <rPr>
        <b/>
        <sz val="11"/>
        <color rgb="FF7030A0"/>
        <rFont val="Verdana"/>
        <family val="2"/>
      </rPr>
      <t>not</t>
    </r>
    <r>
      <rPr>
        <sz val="11"/>
        <color rgb="FF7030A0"/>
        <rFont val="Verdana"/>
        <family val="2"/>
      </rPr>
      <t xml:space="preserve"> required to use any specific document.  Feel free to use only the tabs that work for you.
Please reach out if you have any questions (or if the numbers don’t add up.)</t>
    </r>
  </si>
  <si>
    <r>
      <t xml:space="preserve">Will automatically populate based on the </t>
    </r>
    <r>
      <rPr>
        <b/>
        <sz val="11"/>
        <color rgb="FF00B0F0"/>
        <rFont val="Verdana"/>
        <family val="2"/>
      </rPr>
      <t>Sales Details</t>
    </r>
    <r>
      <rPr>
        <sz val="11"/>
        <color rgb="FF00B0F0"/>
        <rFont val="Verdana"/>
        <family val="2"/>
      </rPr>
      <t xml:space="preserve"> </t>
    </r>
    <r>
      <rPr>
        <sz val="11"/>
        <color rgb="FF000000"/>
        <rFont val="Verdana"/>
        <family val="2"/>
      </rPr>
      <t xml:space="preserve">tab.  You can edit the percentage in cell </t>
    </r>
    <r>
      <rPr>
        <b/>
        <sz val="11"/>
        <color rgb="FFC00000"/>
        <rFont val="Verdana"/>
        <family val="2"/>
      </rPr>
      <t>L1</t>
    </r>
    <r>
      <rPr>
        <sz val="11"/>
        <color rgb="FF000000"/>
        <rFont val="Verdana"/>
        <family val="2"/>
      </rPr>
      <t xml:space="preserve"> (this is any additional commission your Unit </t>
    </r>
    <r>
      <rPr>
        <i/>
        <sz val="11"/>
        <color rgb="FF000000"/>
        <rFont val="Verdana"/>
        <family val="2"/>
      </rPr>
      <t>may</t>
    </r>
    <r>
      <rPr>
        <sz val="11"/>
        <color rgb="FF000000"/>
        <rFont val="Verdana"/>
        <family val="2"/>
      </rPr>
      <t xml:space="preserve"> earn).  Scout sales are flagged for increments of $600 to remind you to submit the Scout for the $600 Club weekly drawings.</t>
    </r>
  </si>
  <si>
    <r>
      <t xml:space="preserve">Enter each Scout along with their Den/Patrol.  Edit cell </t>
    </r>
    <r>
      <rPr>
        <b/>
        <sz val="11"/>
        <color rgb="FFC00000"/>
        <rFont val="Verdana"/>
        <family val="2"/>
      </rPr>
      <t>B2</t>
    </r>
    <r>
      <rPr>
        <sz val="11"/>
        <color rgb="FF212121"/>
        <rFont val="Verdana"/>
        <family val="2"/>
      </rPr>
      <t xml:space="preserve"> with the Scout grouping within your Unit (Den or Patrol)</t>
    </r>
  </si>
  <si>
    <t>https://www.alamoareabsa.org/resources/popcorn/600club/</t>
  </si>
  <si>
    <t xml:space="preserve">https://form.jotform.com/211675518990061 </t>
  </si>
  <si>
    <r>
      <t xml:space="preserve">Record a Scout’s sales each date they sell.  Include the date, location or shift, and any notes you need. Every date and/or shift is its own row. Edit cell </t>
    </r>
    <r>
      <rPr>
        <b/>
        <sz val="11"/>
        <color rgb="FFC00000"/>
        <rFont val="Verdana"/>
        <family val="2"/>
      </rPr>
      <t>D2</t>
    </r>
    <r>
      <rPr>
        <sz val="11"/>
        <rFont val="Verdana"/>
        <family val="2"/>
      </rPr>
      <t>.</t>
    </r>
  </si>
  <si>
    <t>2021 Weekly Inventory Report</t>
  </si>
  <si>
    <t xml:space="preserve">https://form.jotform.com/211925217336049 </t>
  </si>
  <si>
    <t>$600 Club weekly drawing</t>
  </si>
  <si>
    <r>
      <t xml:space="preserve">Will automatically populate based on the </t>
    </r>
    <r>
      <rPr>
        <b/>
        <sz val="11"/>
        <color rgb="FF00B0F0"/>
        <rFont val="Verdana"/>
        <family val="2"/>
      </rPr>
      <t>Sales Details</t>
    </r>
    <r>
      <rPr>
        <sz val="11"/>
        <color rgb="FF212121"/>
        <rFont val="Verdana"/>
        <family val="2"/>
      </rPr>
      <t xml:space="preserve"> tab.  You can edit the percentage in cell </t>
    </r>
    <r>
      <rPr>
        <b/>
        <sz val="11"/>
        <color rgb="FFC00000"/>
        <rFont val="Verdana"/>
        <family val="2"/>
      </rPr>
      <t>L1</t>
    </r>
    <r>
      <rPr>
        <sz val="11"/>
        <color rgb="FF212121"/>
        <rFont val="Verdana"/>
        <family val="2"/>
      </rPr>
      <t xml:space="preserve"> (this is any additional commission your Unit may earn) and cell </t>
    </r>
    <r>
      <rPr>
        <b/>
        <sz val="11"/>
        <color rgb="FFC00000"/>
        <rFont val="Verdana"/>
        <family val="2"/>
      </rPr>
      <t>N1</t>
    </r>
    <r>
      <rPr>
        <sz val="11"/>
        <color rgb="FF212121"/>
        <rFont val="Verdana"/>
        <family val="2"/>
      </rPr>
      <t xml:space="preserve">.  The percentage in cells </t>
    </r>
    <r>
      <rPr>
        <b/>
        <sz val="11"/>
        <color rgb="FFC00000"/>
        <rFont val="Verdana"/>
        <family val="2"/>
      </rPr>
      <t>N1</t>
    </r>
    <r>
      <rPr>
        <sz val="11"/>
        <rFont val="Verdana"/>
        <family val="2"/>
      </rPr>
      <t xml:space="preserve"> and </t>
    </r>
    <r>
      <rPr>
        <b/>
        <sz val="11"/>
        <color rgb="FFC00000"/>
        <rFont val="Verdana"/>
        <family val="2"/>
      </rPr>
      <t>O1</t>
    </r>
    <r>
      <rPr>
        <sz val="11"/>
        <color rgb="FF212121"/>
        <rFont val="Verdana"/>
        <family val="2"/>
      </rPr>
      <t xml:space="preserve"> are determined by your Unit.  
Scout sales are flagged for increments of $600 to remind you to submit the Scout for the $600 Club weekly drawings.</t>
    </r>
  </si>
  <si>
    <t>Location or shift</t>
  </si>
  <si>
    <r>
      <t xml:space="preserve">Checked out SUMMARY
</t>
    </r>
    <r>
      <rPr>
        <b/>
        <sz val="12"/>
        <color rgb="FFC00000"/>
        <rFont val="Consolas"/>
        <family val="2"/>
      </rPr>
      <t>(containers)</t>
    </r>
  </si>
  <si>
    <t>total  payments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</si>
</sst>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0.00;\ \(#,##0.00\);\ \-"/>
    <numFmt numFmtId="166" formatCode="0.0%"/>
    <numFmt numFmtId="167" formatCode="&quot;$&quot;#,##0.00"/>
    <numFmt numFmtId="168" formatCode="0.0"/>
    <numFmt numFmtId="169" formatCode="m/d;@"/>
    <numFmt numFmtId="170" formatCode="#,##0.0"/>
    <numFmt numFmtId="171" formatCode="m/d/yy;@"/>
  </numFmts>
  <fonts count="112" x14ac:knownFonts="1">
    <font>
      <sz val="12"/>
      <color rgb="FF000000"/>
      <name val="Calibri"/>
      <family val="1"/>
    </font>
    <font>
      <sz val="11"/>
      <color theme="1"/>
      <name val="Calibri"/>
      <family val="2"/>
      <scheme val="minor"/>
    </font>
    <font>
      <sz val="11"/>
      <color theme="1"/>
      <name val="Calibri"/>
      <family val="2"/>
      <scheme val="minor"/>
    </font>
    <font>
      <sz val="11"/>
      <color rgb="FFFF0000"/>
      <name val="Calibri"/>
      <family val="2"/>
      <scheme val="minor"/>
    </font>
    <font>
      <b/>
      <sz val="16"/>
      <color rgb="FF000000"/>
      <name val="Calibri"/>
      <family val="1"/>
    </font>
    <font>
      <sz val="11"/>
      <name val="Calibri"/>
      <family val="2"/>
      <scheme val="minor"/>
    </font>
    <font>
      <sz val="8"/>
      <color rgb="FF000000"/>
      <name val="Calibri"/>
      <family val="2"/>
    </font>
    <font>
      <sz val="8"/>
      <name val="Calibri"/>
      <family val="2"/>
      <scheme val="minor"/>
    </font>
    <font>
      <sz val="10"/>
      <color theme="1"/>
      <name val="Calibri"/>
      <family val="2"/>
      <scheme val="minor"/>
    </font>
    <font>
      <sz val="8"/>
      <color theme="1"/>
      <name val="Calibri"/>
      <family val="2"/>
      <scheme val="minor"/>
    </font>
    <font>
      <b/>
      <sz val="12"/>
      <color rgb="FF000000"/>
      <name val="Calibri"/>
      <family val="1"/>
    </font>
    <font>
      <b/>
      <sz val="11"/>
      <name val="Calibri"/>
      <family val="2"/>
      <scheme val="minor"/>
    </font>
    <font>
      <sz val="12"/>
      <name val="Calibri"/>
      <family val="2"/>
      <scheme val="minor"/>
    </font>
    <font>
      <b/>
      <sz val="12"/>
      <name val="Calibri"/>
      <family val="2"/>
      <scheme val="minor"/>
    </font>
    <font>
      <b/>
      <sz val="12"/>
      <color theme="1"/>
      <name val="Calibri"/>
      <family val="2"/>
      <scheme val="minor"/>
    </font>
    <font>
      <b/>
      <sz val="10"/>
      <color theme="1"/>
      <name val="Calibri"/>
      <family val="2"/>
      <scheme val="minor"/>
    </font>
    <font>
      <b/>
      <sz val="11"/>
      <name val="Consolas"/>
      <family val="2"/>
    </font>
    <font>
      <sz val="11"/>
      <name val="Consolas"/>
      <family val="2"/>
    </font>
    <font>
      <sz val="11"/>
      <color theme="1"/>
      <name val="Consolas"/>
      <family val="2"/>
    </font>
    <font>
      <sz val="11"/>
      <color rgb="FFFF0000"/>
      <name val="Consolas"/>
      <family val="2"/>
    </font>
    <font>
      <sz val="11"/>
      <color rgb="FF000000"/>
      <name val="Consolas"/>
      <family val="2"/>
    </font>
    <font>
      <b/>
      <sz val="11"/>
      <color theme="1"/>
      <name val="Consolas"/>
      <family val="2"/>
    </font>
    <font>
      <b/>
      <sz val="11"/>
      <color rgb="FF000000"/>
      <name val="Consolas"/>
      <family val="2"/>
    </font>
    <font>
      <b/>
      <sz val="11"/>
      <color rgb="FF7030A0"/>
      <name val="Consolas"/>
      <family val="2"/>
    </font>
    <font>
      <b/>
      <sz val="12"/>
      <color rgb="FF7030A0"/>
      <name val="Consolas"/>
      <family val="2"/>
    </font>
    <font>
      <sz val="12"/>
      <color rgb="FF000000"/>
      <name val="Calibri"/>
      <family val="1"/>
    </font>
    <font>
      <b/>
      <sz val="11"/>
      <color rgb="FF000000"/>
      <name val="Calibri"/>
      <family val="1"/>
    </font>
    <font>
      <u/>
      <sz val="12"/>
      <color rgb="FF000000"/>
      <name val="Calibri"/>
      <family val="1"/>
    </font>
    <font>
      <b/>
      <sz val="12"/>
      <name val="Consolas"/>
      <family val="2"/>
    </font>
    <font>
      <b/>
      <sz val="12"/>
      <color theme="0"/>
      <name val="Consolas"/>
      <family val="2"/>
    </font>
    <font>
      <b/>
      <sz val="12"/>
      <color rgb="FF000000"/>
      <name val="Calibri"/>
      <family val="2"/>
    </font>
    <font>
      <b/>
      <sz val="10"/>
      <color rgb="FF000000"/>
      <name val="Calibri"/>
      <family val="1"/>
    </font>
    <font>
      <sz val="10"/>
      <color rgb="FF000000"/>
      <name val="Consolas"/>
      <family val="2"/>
    </font>
    <font>
      <sz val="14"/>
      <color rgb="FF000000"/>
      <name val="Consolas"/>
      <family val="2"/>
    </font>
    <font>
      <sz val="14"/>
      <color theme="0"/>
      <name val="Consolas"/>
      <family val="2"/>
    </font>
    <font>
      <b/>
      <sz val="16"/>
      <color rgb="FF000000"/>
      <name val="Consolas"/>
      <family val="2"/>
    </font>
    <font>
      <sz val="8"/>
      <name val="Calibri"/>
      <family val="1"/>
    </font>
    <font>
      <sz val="11"/>
      <color theme="8" tint="-0.249977111117893"/>
      <name val="Consolas"/>
      <family val="2"/>
    </font>
    <font>
      <b/>
      <sz val="10"/>
      <color theme="8" tint="-0.249977111117893"/>
      <name val="Calibri"/>
      <family val="1"/>
    </font>
    <font>
      <b/>
      <sz val="16"/>
      <color rgb="FF00B050"/>
      <name val="Consolas"/>
      <family val="2"/>
    </font>
    <font>
      <b/>
      <sz val="14"/>
      <name val="Consolas"/>
      <family val="2"/>
    </font>
    <font>
      <b/>
      <sz val="14"/>
      <color theme="1"/>
      <name val="Consolas"/>
      <family val="2"/>
    </font>
    <font>
      <b/>
      <sz val="14"/>
      <color rgb="FF000000"/>
      <name val="Calibri"/>
      <family val="1"/>
    </font>
    <font>
      <b/>
      <sz val="12"/>
      <color rgb="FFC00000"/>
      <name val="Calibri"/>
      <family val="2"/>
    </font>
    <font>
      <b/>
      <sz val="10"/>
      <color rgb="FFFF0000"/>
      <name val="Consolas"/>
      <family val="2"/>
    </font>
    <font>
      <b/>
      <sz val="14"/>
      <color rgb="FF000000"/>
      <name val="Consolas"/>
      <family val="2"/>
    </font>
    <font>
      <b/>
      <sz val="10"/>
      <color rgb="FF000000"/>
      <name val="Consolas"/>
      <family val="2"/>
    </font>
    <font>
      <sz val="14"/>
      <color rgb="FF0070C0"/>
      <name val="Calibri"/>
      <family val="2"/>
      <scheme val="minor"/>
    </font>
    <font>
      <b/>
      <sz val="12"/>
      <color rgb="FFC00000"/>
      <name val="Consolas"/>
      <family val="2"/>
    </font>
    <font>
      <b/>
      <sz val="16"/>
      <color rgb="FFC00000"/>
      <name val="Consolas"/>
      <family val="2"/>
    </font>
    <font>
      <b/>
      <sz val="14"/>
      <color theme="0"/>
      <name val="Consolas"/>
      <family val="2"/>
    </font>
    <font>
      <sz val="12"/>
      <color rgb="FF000000"/>
      <name val="Consolas"/>
      <family val="2"/>
    </font>
    <font>
      <sz val="12"/>
      <color rgb="FFFF0000"/>
      <name val="Consolas"/>
      <family val="2"/>
    </font>
    <font>
      <sz val="11"/>
      <color theme="0" tint="-0.14999847407452621"/>
      <name val="Consolas"/>
      <family val="2"/>
    </font>
    <font>
      <sz val="12"/>
      <color theme="0" tint="-0.14999847407452621"/>
      <name val="Calibri"/>
      <family val="1"/>
    </font>
    <font>
      <sz val="11"/>
      <color rgb="FFC00000"/>
      <name val="Consolas"/>
      <family val="2"/>
    </font>
    <font>
      <sz val="16"/>
      <color theme="9" tint="-0.249977111117893"/>
      <name val="Calibri"/>
      <family val="2"/>
      <scheme val="minor"/>
    </font>
    <font>
      <b/>
      <sz val="14"/>
      <color theme="0" tint="-0.249977111117893"/>
      <name val="Calibri"/>
      <family val="1"/>
    </font>
    <font>
      <sz val="12"/>
      <color theme="0" tint="-0.249977111117893"/>
      <name val="Calibri"/>
      <family val="1"/>
    </font>
    <font>
      <b/>
      <sz val="16"/>
      <name val="Consolas"/>
      <family val="2"/>
    </font>
    <font>
      <sz val="16"/>
      <color rgb="FF000000"/>
      <name val="Calibri"/>
      <family val="1"/>
    </font>
    <font>
      <b/>
      <sz val="12"/>
      <color theme="0" tint="-0.249977111117893"/>
      <name val="Calibri"/>
      <family val="2"/>
    </font>
    <font>
      <sz val="12"/>
      <color theme="0" tint="-0.249977111117893"/>
      <name val="Calibri"/>
      <family val="2"/>
    </font>
    <font>
      <b/>
      <sz val="14"/>
      <color rgb="FFC00000"/>
      <name val="Calibri"/>
      <family val="2"/>
      <scheme val="minor"/>
    </font>
    <font>
      <b/>
      <sz val="14"/>
      <color rgb="FFDAA300"/>
      <name val="Calibri"/>
      <family val="1"/>
    </font>
    <font>
      <b/>
      <sz val="14"/>
      <color theme="4"/>
      <name val="Calibri"/>
      <family val="1"/>
    </font>
    <font>
      <sz val="11"/>
      <color rgb="FF212121"/>
      <name val="Verdana"/>
      <family val="2"/>
    </font>
    <font>
      <sz val="12"/>
      <color theme="0"/>
      <name val="Calibri"/>
      <family val="1"/>
    </font>
    <font>
      <sz val="11"/>
      <color rgb="FF000000"/>
      <name val="Verdana"/>
      <family val="2"/>
    </font>
    <font>
      <b/>
      <sz val="15"/>
      <color theme="1"/>
      <name val="Consolas"/>
      <family val="2"/>
    </font>
    <font>
      <sz val="12"/>
      <color rgb="FF7030A0"/>
      <name val="Verdana"/>
      <family val="2"/>
    </font>
    <font>
      <b/>
      <i/>
      <sz val="12"/>
      <color theme="8" tint="-0.249977111117893"/>
      <name val="Calibri"/>
      <family val="2"/>
    </font>
    <font>
      <u/>
      <sz val="11"/>
      <color rgb="FF212121"/>
      <name val="Verdana"/>
      <family val="2"/>
    </font>
    <font>
      <sz val="11"/>
      <color theme="0" tint="-0.249977111117893"/>
      <name val="Consolas"/>
      <family val="2"/>
    </font>
    <font>
      <i/>
      <sz val="11"/>
      <color rgb="FF000000"/>
      <name val="Consolas"/>
      <family val="2"/>
    </font>
    <font>
      <sz val="11"/>
      <color rgb="FFC00000"/>
      <name val="Verdana"/>
      <family val="2"/>
    </font>
    <font>
      <sz val="14"/>
      <color theme="8" tint="-0.249977111117893"/>
      <name val="Consolas"/>
      <family val="2"/>
    </font>
    <font>
      <sz val="12"/>
      <color theme="8" tint="-0.249977111117893"/>
      <name val="Consolas"/>
      <family val="2"/>
    </font>
    <font>
      <b/>
      <sz val="14"/>
      <color rgb="FF0070C0"/>
      <name val="Calibri"/>
      <family val="2"/>
      <scheme val="minor"/>
    </font>
    <font>
      <b/>
      <sz val="12"/>
      <color rgb="FF7030A0"/>
      <name val="Verdana"/>
      <family val="2"/>
    </font>
    <font>
      <b/>
      <u/>
      <sz val="11"/>
      <color rgb="FFC00000"/>
      <name val="Verdana"/>
      <family val="2"/>
    </font>
    <font>
      <sz val="11"/>
      <color rgb="FF00B0F0"/>
      <name val="Verdana"/>
      <family val="2"/>
    </font>
    <font>
      <b/>
      <sz val="11"/>
      <color rgb="FF00B0F0"/>
      <name val="Verdana"/>
      <family val="2"/>
    </font>
    <font>
      <i/>
      <sz val="11"/>
      <color rgb="FF000000"/>
      <name val="Verdana"/>
      <family val="2"/>
    </font>
    <font>
      <b/>
      <sz val="14"/>
      <color theme="1"/>
      <name val="Calibri"/>
      <family val="2"/>
      <scheme val="minor"/>
    </font>
    <font>
      <b/>
      <sz val="16"/>
      <color rgb="FFC00000"/>
      <name val="Calibri"/>
      <family val="1"/>
    </font>
    <font>
      <b/>
      <sz val="24"/>
      <color rgb="FF000000"/>
      <name val="Calibri"/>
      <family val="2"/>
    </font>
    <font>
      <sz val="14"/>
      <color rgb="FFFF0000"/>
      <name val="Consolas"/>
      <family val="2"/>
    </font>
    <font>
      <sz val="12"/>
      <color rgb="FFC00000"/>
      <name val="Consolas"/>
      <family val="2"/>
    </font>
    <font>
      <b/>
      <sz val="11"/>
      <color rgb="FFC00000"/>
      <name val="Verdana"/>
      <family val="2"/>
    </font>
    <font>
      <u/>
      <sz val="12"/>
      <color theme="10"/>
      <name val="Calibri"/>
      <family val="1"/>
    </font>
    <font>
      <sz val="36"/>
      <color rgb="FF000000"/>
      <name val="Calibri"/>
      <family val="1"/>
    </font>
    <font>
      <sz val="48"/>
      <color rgb="FF7030A0"/>
      <name val="Calibri"/>
      <family val="1"/>
    </font>
    <font>
      <sz val="12"/>
      <color rgb="FFFF0000"/>
      <name val="Calibri"/>
      <family val="2"/>
      <scheme val="minor"/>
    </font>
    <font>
      <sz val="14"/>
      <color rgb="FFC00000"/>
      <name val="Consolas"/>
      <family val="2"/>
    </font>
    <font>
      <sz val="12"/>
      <color rgb="FFC00000"/>
      <name val="Calibri"/>
      <family val="2"/>
      <scheme val="minor"/>
    </font>
    <font>
      <sz val="10"/>
      <color rgb="FF000000"/>
      <name val="Calibri"/>
      <family val="2"/>
      <scheme val="minor"/>
    </font>
    <font>
      <sz val="11"/>
      <color rgb="FF000000"/>
      <name val="Calibri"/>
      <family val="2"/>
      <scheme val="minor"/>
    </font>
    <font>
      <b/>
      <sz val="11"/>
      <color rgb="FF000000"/>
      <name val="Calibri"/>
      <family val="2"/>
      <scheme val="minor"/>
    </font>
    <font>
      <u/>
      <sz val="12"/>
      <color rgb="FFC00000"/>
      <name val="Calibri"/>
      <family val="2"/>
      <scheme val="minor"/>
    </font>
    <font>
      <sz val="12"/>
      <color rgb="FF000000"/>
      <name val="Calibri"/>
      <family val="2"/>
      <scheme val="minor"/>
    </font>
    <font>
      <b/>
      <sz val="12"/>
      <color rgb="FF000000"/>
      <name val="Calibri"/>
      <family val="2"/>
      <scheme val="minor"/>
    </font>
    <font>
      <b/>
      <sz val="12"/>
      <color rgb="FFFF0000"/>
      <name val="Calibri"/>
      <family val="2"/>
      <scheme val="minor"/>
    </font>
    <font>
      <b/>
      <sz val="14"/>
      <color rgb="FF000000"/>
      <name val="Calibri"/>
      <family val="2"/>
    </font>
    <font>
      <b/>
      <sz val="14"/>
      <color rgb="FF00B050"/>
      <name val="Calibri"/>
      <family val="2"/>
    </font>
    <font>
      <b/>
      <sz val="11"/>
      <color rgb="FF000000"/>
      <name val="Calibri"/>
      <family val="2"/>
    </font>
    <font>
      <sz val="11"/>
      <color rgb="FF7030A0"/>
      <name val="Verdana"/>
      <family val="2"/>
    </font>
    <font>
      <b/>
      <sz val="11"/>
      <color rgb="FF7030A0"/>
      <name val="Verdana"/>
      <family val="2"/>
    </font>
    <font>
      <sz val="11"/>
      <name val="Verdana"/>
      <family val="2"/>
    </font>
    <font>
      <sz val="26"/>
      <color rgb="FF000000"/>
      <name val="Calibri"/>
      <family val="1"/>
    </font>
    <font>
      <sz val="22"/>
      <color rgb="FF000000"/>
      <name val="Calibri"/>
      <family val="1"/>
    </font>
    <font>
      <u/>
      <sz val="22"/>
      <color theme="10"/>
      <name val="Calibri"/>
      <family val="1"/>
    </font>
  </fonts>
  <fills count="23">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bgColor indexed="64"/>
      </patternFill>
    </fill>
    <fill>
      <patternFill patternType="solid">
        <fgColor rgb="FFFFDE78"/>
        <bgColor indexed="64"/>
      </patternFill>
    </fill>
    <fill>
      <patternFill patternType="solid">
        <fgColor rgb="FF75D0F0"/>
        <bgColor indexed="64"/>
      </patternFill>
    </fill>
    <fill>
      <patternFill patternType="solid">
        <fgColor rgb="FFA6EC5C"/>
        <bgColor indexed="64"/>
      </patternFill>
    </fill>
    <fill>
      <patternFill patternType="solid">
        <fgColor rgb="FFFFFFB4"/>
        <bgColor indexed="64"/>
      </patternFill>
    </fill>
    <fill>
      <patternFill patternType="solid">
        <fgColor theme="1"/>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rgb="FFFFC000"/>
        <bgColor indexed="64"/>
      </patternFill>
    </fill>
    <fill>
      <patternFill patternType="solid">
        <fgColor rgb="FF00B050"/>
        <bgColor indexed="64"/>
      </patternFill>
    </fill>
    <fill>
      <patternFill patternType="solid">
        <fgColor theme="8" tint="-0.249977111117893"/>
        <bgColor indexed="64"/>
      </patternFill>
    </fill>
    <fill>
      <patternFill patternType="solid">
        <fgColor theme="9" tint="-0.249977111117893"/>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style="medium">
        <color theme="9" tint="-0.249977111117893"/>
      </bottom>
      <diagonal/>
    </border>
    <border>
      <left/>
      <right/>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medium">
        <color theme="9" tint="-0.249977111117893"/>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rgb="FFC00000"/>
      </left>
      <right style="dashed">
        <color rgb="FFC00000"/>
      </right>
      <top style="dashed">
        <color rgb="FFC00000"/>
      </top>
      <bottom style="dashed">
        <color rgb="FFC00000"/>
      </bottom>
      <diagonal/>
    </border>
    <border>
      <left/>
      <right style="dashed">
        <color rgb="FFC00000"/>
      </right>
      <top/>
      <bottom style="thin">
        <color indexed="64"/>
      </bottom>
      <diagonal/>
    </border>
    <border>
      <left/>
      <right/>
      <top/>
      <bottom style="dashed">
        <color rgb="FFC00000"/>
      </bottom>
      <diagonal/>
    </border>
    <border>
      <left style="thin">
        <color indexed="64"/>
      </left>
      <right style="thin">
        <color indexed="64"/>
      </right>
      <top/>
      <bottom style="thin">
        <color indexed="64"/>
      </bottom>
      <diagonal/>
    </border>
    <border>
      <left/>
      <right style="dashed">
        <color rgb="FFC00000"/>
      </right>
      <top/>
      <bottom/>
      <diagonal/>
    </border>
    <border>
      <left style="dashed">
        <color rgb="FFC00000"/>
      </left>
      <right style="dashed">
        <color rgb="FFC00000"/>
      </right>
      <top/>
      <bottom style="dashed">
        <color rgb="FFC00000"/>
      </bottom>
      <diagonal/>
    </border>
    <border>
      <left/>
      <right/>
      <top style="dashed">
        <color rgb="FFC00000"/>
      </top>
      <bottom style="thin">
        <color theme="9" tint="-0.249977111117893"/>
      </bottom>
      <diagonal/>
    </border>
    <border>
      <left style="dashed">
        <color rgb="FFC00000"/>
      </left>
      <right/>
      <top/>
      <bottom/>
      <diagonal/>
    </border>
    <border>
      <left style="thin">
        <color theme="9" tint="-0.249977111117893"/>
      </left>
      <right/>
      <top/>
      <bottom/>
      <diagonal/>
    </border>
    <border>
      <left style="thin">
        <color theme="9" tint="-0.249977111117893"/>
      </left>
      <right style="thin">
        <color theme="9" tint="-0.249977111117893"/>
      </right>
      <top style="thin">
        <color theme="9" tint="-0.249977111117893"/>
      </top>
      <bottom/>
      <diagonal/>
    </border>
    <border>
      <left/>
      <right style="thin">
        <color theme="9" tint="-0.249977111117893"/>
      </right>
      <top/>
      <bottom/>
      <diagonal/>
    </border>
    <border>
      <left/>
      <right style="thin">
        <color theme="9" tint="-0.249977111117893"/>
      </right>
      <top/>
      <bottom style="thin">
        <color theme="9" tint="-0.249977111117893"/>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9" fontId="25" fillId="0" borderId="0" applyFont="0" applyFill="0" applyBorder="0" applyAlignment="0" applyProtection="0"/>
    <xf numFmtId="0" fontId="90" fillId="0" borderId="0" applyNumberFormat="0" applyFill="0" applyBorder="0" applyAlignment="0" applyProtection="0"/>
  </cellStyleXfs>
  <cellXfs count="656">
    <xf numFmtId="0" fontId="0" fillId="0" borderId="0" xfId="0"/>
    <xf numFmtId="164" fontId="0" fillId="0" borderId="0" xfId="2" applyNumberFormat="1" applyFont="1" applyAlignment="1">
      <alignment horizontal="center"/>
    </xf>
    <xf numFmtId="164" fontId="0" fillId="0" borderId="0" xfId="2" applyNumberFormat="1" applyFont="1" applyAlignment="1">
      <alignment horizontal="center" vertical="top"/>
    </xf>
    <xf numFmtId="164" fontId="0" fillId="0" borderId="0" xfId="2" applyNumberFormat="1" applyFont="1" applyAlignment="1">
      <alignment horizontal="left"/>
    </xf>
    <xf numFmtId="0" fontId="5" fillId="3" borderId="4" xfId="3" applyFont="1" applyFill="1" applyBorder="1" applyAlignment="1">
      <alignment horizontal="center"/>
    </xf>
    <xf numFmtId="165" fontId="6" fillId="4" borderId="0" xfId="0" applyNumberFormat="1" applyFont="1" applyFill="1" applyAlignment="1">
      <alignment wrapText="1"/>
    </xf>
    <xf numFmtId="0" fontId="7" fillId="4" borderId="4" xfId="3" applyFont="1" applyFill="1" applyBorder="1" applyAlignment="1">
      <alignment horizontal="center" wrapText="1"/>
    </xf>
    <xf numFmtId="165" fontId="0" fillId="0" borderId="0" xfId="0" applyNumberFormat="1" applyFont="1" applyAlignment="1">
      <alignment wrapText="1"/>
    </xf>
    <xf numFmtId="165" fontId="0" fillId="5" borderId="5" xfId="0" applyNumberFormat="1" applyFont="1" applyFill="1" applyBorder="1" applyAlignment="1"/>
    <xf numFmtId="0" fontId="1" fillId="0" borderId="0" xfId="3" applyAlignment="1">
      <alignment horizontal="center" wrapText="1"/>
    </xf>
    <xf numFmtId="44" fontId="5" fillId="3" borderId="4" xfId="2" applyFont="1" applyFill="1" applyBorder="1" applyAlignment="1">
      <alignment horizontal="center" wrapText="1"/>
    </xf>
    <xf numFmtId="14" fontId="5" fillId="3" borderId="4" xfId="3" applyNumberFormat="1" applyFont="1" applyFill="1" applyBorder="1" applyAlignment="1">
      <alignment horizontal="center" wrapText="1"/>
    </xf>
    <xf numFmtId="44" fontId="3" fillId="3" borderId="4" xfId="2" applyFont="1" applyFill="1" applyBorder="1" applyAlignment="1">
      <alignment horizontal="center" wrapText="1"/>
    </xf>
    <xf numFmtId="165" fontId="0" fillId="0" borderId="0" xfId="0" applyNumberFormat="1" applyFont="1" applyAlignment="1">
      <alignment horizontal="center" wrapText="1"/>
    </xf>
    <xf numFmtId="0" fontId="1" fillId="3" borderId="4" xfId="3" applyFill="1" applyBorder="1" applyAlignment="1">
      <alignment horizontal="center" wrapText="1"/>
    </xf>
    <xf numFmtId="3" fontId="0" fillId="0" borderId="0" xfId="0" applyNumberFormat="1"/>
    <xf numFmtId="0" fontId="0" fillId="0" borderId="0" xfId="0" applyAlignment="1">
      <alignment horizontal="center"/>
    </xf>
    <xf numFmtId="0" fontId="0" fillId="0" borderId="0" xfId="0" applyBorder="1"/>
    <xf numFmtId="165" fontId="0" fillId="0" borderId="0" xfId="0" applyNumberFormat="1" applyFont="1" applyBorder="1" applyAlignment="1"/>
    <xf numFmtId="0" fontId="0" fillId="0" borderId="7" xfId="0" applyBorder="1"/>
    <xf numFmtId="0" fontId="0" fillId="0" borderId="0" xfId="0" applyAlignment="1"/>
    <xf numFmtId="0" fontId="0" fillId="0" borderId="0" xfId="0" applyAlignment="1">
      <alignment horizontal="right"/>
    </xf>
    <xf numFmtId="3" fontId="0" fillId="0" borderId="0" xfId="0" applyNumberFormat="1" applyBorder="1"/>
    <xf numFmtId="0" fontId="11" fillId="3" borderId="4" xfId="3" applyFont="1" applyFill="1" applyBorder="1" applyAlignment="1">
      <alignment horizontal="center"/>
    </xf>
    <xf numFmtId="3" fontId="0" fillId="7" borderId="0" xfId="0" applyNumberFormat="1" applyFill="1" applyBorder="1"/>
    <xf numFmtId="165" fontId="0" fillId="0" borderId="7" xfId="0" applyNumberFormat="1" applyFont="1" applyBorder="1" applyAlignment="1"/>
    <xf numFmtId="3" fontId="0" fillId="3" borderId="7" xfId="0" applyNumberFormat="1" applyFill="1" applyBorder="1"/>
    <xf numFmtId="3" fontId="0" fillId="0" borderId="7" xfId="0" applyNumberFormat="1" applyBorder="1"/>
    <xf numFmtId="165" fontId="0" fillId="0" borderId="8" xfId="0" applyNumberFormat="1" applyFont="1" applyBorder="1" applyAlignment="1"/>
    <xf numFmtId="3" fontId="0" fillId="0" borderId="8" xfId="0" applyNumberFormat="1" applyBorder="1"/>
    <xf numFmtId="3" fontId="0" fillId="7" borderId="8" xfId="0" applyNumberFormat="1" applyFill="1" applyBorder="1"/>
    <xf numFmtId="165" fontId="1" fillId="0" borderId="0" xfId="3" applyNumberFormat="1" applyBorder="1" applyAlignment="1"/>
    <xf numFmtId="165" fontId="1" fillId="0" borderId="7" xfId="3" applyNumberFormat="1" applyBorder="1" applyAlignment="1"/>
    <xf numFmtId="165" fontId="1" fillId="0" borderId="8" xfId="3" applyNumberFormat="1" applyBorder="1" applyAlignment="1"/>
    <xf numFmtId="164" fontId="0" fillId="0" borderId="0" xfId="2" applyNumberFormat="1" applyFont="1" applyFill="1" applyAlignment="1">
      <alignment horizontal="left"/>
    </xf>
    <xf numFmtId="0" fontId="12" fillId="3" borderId="3" xfId="3" applyFont="1" applyFill="1" applyBorder="1" applyAlignment="1">
      <alignment horizontal="center" wrapText="1"/>
    </xf>
    <xf numFmtId="0" fontId="13" fillId="3" borderId="4" xfId="3" applyFont="1" applyFill="1" applyBorder="1" applyAlignment="1">
      <alignment horizontal="right" wrapText="1"/>
    </xf>
    <xf numFmtId="164" fontId="0" fillId="8" borderId="0" xfId="2" applyNumberFormat="1" applyFont="1" applyFill="1" applyAlignment="1">
      <alignment horizontal="center" vertical="center"/>
    </xf>
    <xf numFmtId="165" fontId="0" fillId="0" borderId="0" xfId="0" applyNumberFormat="1" applyFont="1" applyBorder="1" applyAlignment="1">
      <alignment horizontal="right"/>
    </xf>
    <xf numFmtId="164" fontId="0" fillId="0" borderId="0" xfId="0" applyNumberFormat="1" applyBorder="1"/>
    <xf numFmtId="0" fontId="14" fillId="6" borderId="3" xfId="3" applyFont="1" applyFill="1" applyBorder="1" applyAlignment="1">
      <alignment horizontal="center" wrapText="1"/>
    </xf>
    <xf numFmtId="0" fontId="5" fillId="3" borderId="10" xfId="3" applyFont="1" applyFill="1" applyBorder="1" applyAlignment="1">
      <alignment horizontal="center" wrapText="1"/>
    </xf>
    <xf numFmtId="0" fontId="1" fillId="0" borderId="8" xfId="3" applyBorder="1" applyAlignment="1">
      <alignment horizontal="center" wrapText="1"/>
    </xf>
    <xf numFmtId="0" fontId="8" fillId="6" borderId="11" xfId="3" applyFont="1" applyFill="1" applyBorder="1" applyAlignment="1">
      <alignment horizontal="center" wrapText="1"/>
    </xf>
    <xf numFmtId="0" fontId="8" fillId="2" borderId="11" xfId="3" applyFont="1" applyFill="1" applyBorder="1" applyAlignment="1">
      <alignment horizontal="center" wrapText="1"/>
    </xf>
    <xf numFmtId="0" fontId="9" fillId="6" borderId="12" xfId="3" applyFont="1" applyFill="1" applyBorder="1" applyAlignment="1">
      <alignment horizontal="center" wrapText="1"/>
    </xf>
    <xf numFmtId="0" fontId="0" fillId="0" borderId="13" xfId="0" applyBorder="1"/>
    <xf numFmtId="0" fontId="0" fillId="0" borderId="16" xfId="0" applyBorder="1"/>
    <xf numFmtId="0" fontId="0" fillId="0" borderId="17" xfId="0" applyBorder="1"/>
    <xf numFmtId="2" fontId="0" fillId="0" borderId="0" xfId="0" applyNumberFormat="1"/>
    <xf numFmtId="43" fontId="0" fillId="0" borderId="0" xfId="1" applyFont="1"/>
    <xf numFmtId="43" fontId="0" fillId="9" borderId="0" xfId="1" applyFont="1" applyFill="1"/>
    <xf numFmtId="0" fontId="15" fillId="9" borderId="4" xfId="3" applyFont="1" applyFill="1" applyBorder="1" applyAlignment="1">
      <alignment horizontal="center" wrapText="1"/>
    </xf>
    <xf numFmtId="165" fontId="0" fillId="0" borderId="0" xfId="0" applyNumberFormat="1" applyAlignment="1">
      <alignment wrapText="1"/>
    </xf>
    <xf numFmtId="3" fontId="0" fillId="0" borderId="0" xfId="0" applyNumberFormat="1" applyBorder="1" applyAlignment="1">
      <alignment horizontal="right" vertical="center"/>
    </xf>
    <xf numFmtId="164" fontId="0" fillId="0" borderId="0" xfId="2" applyNumberFormat="1" applyFont="1" applyFill="1" applyAlignment="1">
      <alignment horizontal="center" vertical="top"/>
    </xf>
    <xf numFmtId="0" fontId="16" fillId="3" borderId="4" xfId="3" applyFont="1" applyFill="1" applyBorder="1" applyAlignment="1">
      <alignment horizontal="center"/>
    </xf>
    <xf numFmtId="0" fontId="17" fillId="3" borderId="4" xfId="3" applyFont="1" applyFill="1" applyBorder="1" applyAlignment="1">
      <alignment horizontal="center"/>
    </xf>
    <xf numFmtId="0" fontId="18" fillId="0" borderId="0" xfId="3" applyFont="1" applyAlignment="1">
      <alignment horizontal="center" wrapText="1"/>
    </xf>
    <xf numFmtId="44" fontId="17" fillId="3" borderId="4" xfId="2" applyFont="1" applyFill="1" applyBorder="1" applyAlignment="1">
      <alignment horizontal="center" wrapText="1"/>
    </xf>
    <xf numFmtId="14" fontId="17" fillId="3" borderId="4" xfId="3" applyNumberFormat="1" applyFont="1" applyFill="1" applyBorder="1" applyAlignment="1">
      <alignment horizontal="center" wrapText="1"/>
    </xf>
    <xf numFmtId="44" fontId="19" fillId="3" borderId="4" xfId="2" applyFont="1" applyFill="1" applyBorder="1" applyAlignment="1">
      <alignment horizontal="center" wrapText="1"/>
    </xf>
    <xf numFmtId="0" fontId="17" fillId="3" borderId="10" xfId="3" applyFont="1" applyFill="1" applyBorder="1" applyAlignment="1">
      <alignment horizontal="center" wrapText="1"/>
    </xf>
    <xf numFmtId="0" fontId="18" fillId="0" borderId="8" xfId="3" applyFont="1" applyBorder="1" applyAlignment="1">
      <alignment horizontal="center" wrapText="1"/>
    </xf>
    <xf numFmtId="0" fontId="18" fillId="3" borderId="4" xfId="3" applyFont="1" applyFill="1" applyBorder="1" applyAlignment="1">
      <alignment horizontal="center" wrapText="1"/>
    </xf>
    <xf numFmtId="165" fontId="18" fillId="0" borderId="0" xfId="3" applyNumberFormat="1" applyFont="1" applyBorder="1" applyAlignment="1"/>
    <xf numFmtId="165" fontId="18" fillId="0" borderId="7" xfId="3" applyNumberFormat="1" applyFont="1" applyBorder="1" applyAlignment="1"/>
    <xf numFmtId="164" fontId="20" fillId="0" borderId="0" xfId="2" applyNumberFormat="1" applyFont="1" applyAlignment="1">
      <alignment horizontal="center"/>
    </xf>
    <xf numFmtId="164" fontId="20" fillId="0" borderId="0" xfId="2" applyNumberFormat="1" applyFont="1" applyAlignment="1">
      <alignment horizontal="center" vertical="center"/>
    </xf>
    <xf numFmtId="164" fontId="20" fillId="0" borderId="0" xfId="2" applyNumberFormat="1" applyFont="1" applyFill="1" applyAlignment="1">
      <alignment horizontal="center" vertical="center"/>
    </xf>
    <xf numFmtId="164" fontId="20" fillId="0" borderId="0" xfId="2" applyNumberFormat="1" applyFont="1" applyAlignment="1">
      <alignment horizontal="left" vertical="center"/>
    </xf>
    <xf numFmtId="164" fontId="20" fillId="8" borderId="0" xfId="2" applyNumberFormat="1" applyFont="1" applyFill="1" applyAlignment="1">
      <alignment horizontal="center" vertical="center"/>
    </xf>
    <xf numFmtId="165" fontId="20" fillId="0" borderId="0" xfId="0" applyNumberFormat="1" applyFont="1" applyAlignment="1">
      <alignment wrapText="1"/>
    </xf>
    <xf numFmtId="165" fontId="20" fillId="12" borderId="0" xfId="0" applyNumberFormat="1" applyFont="1" applyFill="1" applyAlignment="1">
      <alignment wrapText="1"/>
    </xf>
    <xf numFmtId="165" fontId="19" fillId="12" borderId="0" xfId="0" applyNumberFormat="1" applyFont="1" applyFill="1" applyAlignment="1">
      <alignment wrapText="1"/>
    </xf>
    <xf numFmtId="0" fontId="20" fillId="11" borderId="0" xfId="0" applyFont="1" applyFill="1" applyAlignment="1">
      <alignment wrapText="1"/>
    </xf>
    <xf numFmtId="165" fontId="20" fillId="11" borderId="0" xfId="0" applyNumberFormat="1" applyFont="1" applyFill="1" applyAlignment="1">
      <alignment wrapText="1"/>
    </xf>
    <xf numFmtId="0" fontId="17" fillId="3" borderId="3" xfId="3" applyFont="1" applyFill="1" applyBorder="1" applyAlignment="1">
      <alignment horizontal="center" wrapText="1"/>
    </xf>
    <xf numFmtId="0" fontId="16" fillId="3" borderId="4" xfId="3" applyFont="1" applyFill="1" applyBorder="1" applyAlignment="1">
      <alignment horizontal="right" wrapText="1"/>
    </xf>
    <xf numFmtId="165" fontId="20" fillId="0" borderId="0" xfId="0" applyNumberFormat="1" applyFont="1" applyAlignment="1">
      <alignment horizontal="center" wrapText="1"/>
    </xf>
    <xf numFmtId="0" fontId="18" fillId="6" borderId="11" xfId="3" applyFont="1" applyFill="1" applyBorder="1" applyAlignment="1">
      <alignment horizontal="center" wrapText="1"/>
    </xf>
    <xf numFmtId="0" fontId="18" fillId="2" borderId="11" xfId="3" applyFont="1" applyFill="1" applyBorder="1" applyAlignment="1">
      <alignment horizontal="center" wrapText="1"/>
    </xf>
    <xf numFmtId="0" fontId="18" fillId="6" borderId="12" xfId="3" applyFont="1" applyFill="1" applyBorder="1" applyAlignment="1">
      <alignment horizontal="center" wrapText="1"/>
    </xf>
    <xf numFmtId="0" fontId="21" fillId="6" borderId="3" xfId="3" applyFont="1" applyFill="1" applyBorder="1" applyAlignment="1">
      <alignment horizontal="center" wrapText="1"/>
    </xf>
    <xf numFmtId="0" fontId="21" fillId="9" borderId="4" xfId="3" applyFont="1" applyFill="1" applyBorder="1" applyAlignment="1">
      <alignment horizontal="center" wrapText="1"/>
    </xf>
    <xf numFmtId="165" fontId="20" fillId="0" borderId="0" xfId="0" applyNumberFormat="1" applyFont="1" applyBorder="1" applyAlignment="1"/>
    <xf numFmtId="3" fontId="20" fillId="0" borderId="0" xfId="0" applyNumberFormat="1" applyFont="1" applyBorder="1"/>
    <xf numFmtId="3" fontId="20" fillId="7" borderId="0" xfId="0" applyNumberFormat="1" applyFont="1" applyFill="1" applyBorder="1"/>
    <xf numFmtId="0" fontId="20" fillId="0" borderId="0" xfId="0" applyFont="1" applyAlignment="1">
      <alignment horizontal="center"/>
    </xf>
    <xf numFmtId="0" fontId="20" fillId="0" borderId="0" xfId="0" applyFont="1" applyBorder="1"/>
    <xf numFmtId="0" fontId="20" fillId="0" borderId="13" xfId="0" applyFont="1" applyBorder="1"/>
    <xf numFmtId="0" fontId="20" fillId="0" borderId="0" xfId="0" applyFont="1"/>
    <xf numFmtId="165" fontId="20" fillId="0" borderId="7" xfId="0" applyNumberFormat="1" applyFont="1" applyBorder="1" applyAlignment="1"/>
    <xf numFmtId="3" fontId="20" fillId="3" borderId="7" xfId="0" applyNumberFormat="1" applyFont="1" applyFill="1" applyBorder="1"/>
    <xf numFmtId="3" fontId="20" fillId="0" borderId="7" xfId="0" applyNumberFormat="1" applyFont="1" applyBorder="1"/>
    <xf numFmtId="0" fontId="20" fillId="0" borderId="7" xfId="0" applyFont="1" applyBorder="1"/>
    <xf numFmtId="0" fontId="20" fillId="0" borderId="16" xfId="0" applyFont="1" applyBorder="1"/>
    <xf numFmtId="0" fontId="20" fillId="0" borderId="17" xfId="0" applyFont="1" applyBorder="1"/>
    <xf numFmtId="165" fontId="20" fillId="0" borderId="8" xfId="0" applyNumberFormat="1" applyFont="1" applyBorder="1" applyAlignment="1"/>
    <xf numFmtId="3" fontId="20" fillId="0" borderId="8" xfId="0" applyNumberFormat="1" applyFont="1" applyBorder="1"/>
    <xf numFmtId="3" fontId="20" fillId="7" borderId="8" xfId="0" applyNumberFormat="1" applyFont="1" applyFill="1" applyBorder="1"/>
    <xf numFmtId="0" fontId="20" fillId="0" borderId="0" xfId="0" applyFont="1" applyAlignment="1"/>
    <xf numFmtId="3" fontId="20" fillId="0" borderId="0" xfId="0" applyNumberFormat="1" applyFont="1"/>
    <xf numFmtId="0" fontId="20" fillId="0" borderId="0" xfId="0" applyFont="1" applyAlignment="1">
      <alignment horizontal="right"/>
    </xf>
    <xf numFmtId="165" fontId="20" fillId="0" borderId="0" xfId="0" applyNumberFormat="1" applyFont="1" applyBorder="1" applyAlignment="1">
      <alignment horizontal="right"/>
    </xf>
    <xf numFmtId="43" fontId="20" fillId="0" borderId="0" xfId="1" applyFont="1"/>
    <xf numFmtId="43" fontId="20" fillId="9" borderId="0" xfId="1" applyFont="1" applyFill="1"/>
    <xf numFmtId="2" fontId="20" fillId="0" borderId="0" xfId="0" applyNumberFormat="1" applyFont="1"/>
    <xf numFmtId="164" fontId="20" fillId="0" borderId="0" xfId="0" applyNumberFormat="1" applyFont="1" applyBorder="1"/>
    <xf numFmtId="165" fontId="20" fillId="0" borderId="0" xfId="0" applyNumberFormat="1" applyFont="1" applyAlignment="1"/>
    <xf numFmtId="164" fontId="19" fillId="0" borderId="0" xfId="2" applyNumberFormat="1" applyFont="1" applyAlignment="1">
      <alignment horizontal="center" vertical="center"/>
    </xf>
    <xf numFmtId="165" fontId="20" fillId="10" borderId="0" xfId="0" applyNumberFormat="1" applyFont="1" applyFill="1" applyBorder="1" applyAlignment="1"/>
    <xf numFmtId="0" fontId="20" fillId="10" borderId="0" xfId="0" applyFont="1" applyFill="1"/>
    <xf numFmtId="165" fontId="20" fillId="0" borderId="0" xfId="0" applyNumberFormat="1" applyFont="1" applyFill="1" applyBorder="1" applyAlignment="1"/>
    <xf numFmtId="0" fontId="20" fillId="0" borderId="0" xfId="0" applyFont="1" applyFill="1"/>
    <xf numFmtId="0" fontId="20" fillId="0" borderId="0" xfId="0" applyFont="1" applyFill="1" applyAlignment="1">
      <alignment horizontal="right"/>
    </xf>
    <xf numFmtId="3" fontId="20" fillId="0" borderId="0" xfId="0" applyNumberFormat="1" applyFont="1" applyFill="1"/>
    <xf numFmtId="3" fontId="20" fillId="10" borderId="0" xfId="0" applyNumberFormat="1" applyFont="1" applyFill="1"/>
    <xf numFmtId="0" fontId="20" fillId="10" borderId="0" xfId="0" applyFont="1" applyFill="1" applyAlignment="1">
      <alignment horizontal="right"/>
    </xf>
    <xf numFmtId="43" fontId="20" fillId="10" borderId="0" xfId="1" applyFont="1" applyFill="1"/>
    <xf numFmtId="43" fontId="20" fillId="0" borderId="0" xfId="1" applyFont="1" applyFill="1"/>
    <xf numFmtId="43" fontId="20" fillId="13" borderId="0" xfId="1" applyFont="1" applyFill="1"/>
    <xf numFmtId="43" fontId="20" fillId="2" borderId="0" xfId="1" applyFont="1" applyFill="1"/>
    <xf numFmtId="43" fontId="20" fillId="6" borderId="0" xfId="1" applyFont="1" applyFill="1"/>
    <xf numFmtId="165" fontId="20" fillId="10" borderId="0" xfId="0" applyNumberFormat="1" applyFont="1" applyFill="1" applyBorder="1" applyAlignment="1">
      <alignment horizontal="right"/>
    </xf>
    <xf numFmtId="3" fontId="20" fillId="10" borderId="0" xfId="0" applyNumberFormat="1" applyFont="1" applyFill="1" applyBorder="1"/>
    <xf numFmtId="3" fontId="20" fillId="0" borderId="0" xfId="0" applyNumberFormat="1" applyFont="1" applyFill="1" applyBorder="1"/>
    <xf numFmtId="3" fontId="20" fillId="10" borderId="18" xfId="0" applyNumberFormat="1" applyFont="1" applyFill="1" applyBorder="1" applyAlignment="1">
      <alignment horizontal="right" vertical="center"/>
    </xf>
    <xf numFmtId="3" fontId="20" fillId="0" borderId="0" xfId="0" applyNumberFormat="1" applyFont="1" applyBorder="1" applyAlignment="1">
      <alignment vertical="center"/>
    </xf>
    <xf numFmtId="3" fontId="22" fillId="0" borderId="0" xfId="0" applyNumberFormat="1" applyFont="1" applyBorder="1"/>
    <xf numFmtId="164" fontId="23" fillId="2" borderId="0" xfId="2" applyNumberFormat="1" applyFont="1" applyFill="1" applyAlignment="1">
      <alignment horizontal="center" vertical="center"/>
    </xf>
    <xf numFmtId="165" fontId="24" fillId="2" borderId="0" xfId="0" applyNumberFormat="1" applyFont="1" applyFill="1" applyAlignment="1">
      <alignment wrapText="1"/>
    </xf>
    <xf numFmtId="3" fontId="20" fillId="0" borderId="0" xfId="0" applyNumberFormat="1" applyFont="1" applyBorder="1" applyAlignment="1">
      <alignment horizontal="right" vertical="center"/>
    </xf>
    <xf numFmtId="2" fontId="20" fillId="0" borderId="6" xfId="0" applyNumberFormat="1" applyFont="1" applyBorder="1" applyAlignment="1">
      <alignment horizontal="right" vertical="center"/>
    </xf>
    <xf numFmtId="0" fontId="20" fillId="0" borderId="14" xfId="0" applyFont="1" applyBorder="1" applyAlignment="1">
      <alignment horizontal="right" vertical="center"/>
    </xf>
    <xf numFmtId="3" fontId="20" fillId="0" borderId="0" xfId="0" applyNumberFormat="1" applyFont="1" applyFill="1" applyBorder="1" applyAlignment="1">
      <alignment horizontal="right" vertical="center"/>
    </xf>
    <xf numFmtId="3" fontId="20" fillId="0" borderId="0" xfId="0" applyNumberFormat="1" applyFont="1" applyFill="1" applyBorder="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20" fillId="0" borderId="5" xfId="0" applyFont="1" applyBorder="1" applyAlignment="1">
      <alignment vertical="center"/>
    </xf>
    <xf numFmtId="0" fontId="20" fillId="0" borderId="5" xfId="0" applyFont="1" applyBorder="1"/>
    <xf numFmtId="0" fontId="18" fillId="0" borderId="0" xfId="3" applyFont="1" applyBorder="1" applyAlignment="1">
      <alignment horizontal="center" wrapText="1"/>
    </xf>
    <xf numFmtId="0" fontId="20" fillId="0" borderId="0" xfId="0" applyFont="1" applyFill="1" applyAlignment="1">
      <alignment vertical="center"/>
    </xf>
    <xf numFmtId="9" fontId="20" fillId="0" borderId="0" xfId="4" applyFont="1" applyFill="1" applyBorder="1" applyAlignment="1">
      <alignment horizontal="center"/>
    </xf>
    <xf numFmtId="0" fontId="21" fillId="0" borderId="0" xfId="3" applyFont="1" applyFill="1" applyBorder="1" applyAlignment="1">
      <alignment horizontal="center" wrapText="1"/>
    </xf>
    <xf numFmtId="0" fontId="19" fillId="0" borderId="0" xfId="0" applyFont="1" applyBorder="1"/>
    <xf numFmtId="9" fontId="19" fillId="3" borderId="0" xfId="4" applyFont="1" applyFill="1" applyBorder="1" applyAlignment="1">
      <alignment horizontal="center"/>
    </xf>
    <xf numFmtId="0" fontId="29" fillId="0" borderId="0" xfId="3" applyFont="1" applyFill="1" applyBorder="1" applyAlignment="1">
      <alignment horizontal="right" wrapText="1"/>
    </xf>
    <xf numFmtId="0" fontId="30" fillId="0" borderId="0" xfId="0" applyFont="1" applyAlignment="1">
      <alignment horizontal="center"/>
    </xf>
    <xf numFmtId="0" fontId="0" fillId="0" borderId="0" xfId="0" applyFill="1"/>
    <xf numFmtId="165" fontId="20" fillId="0" borderId="0" xfId="0" applyNumberFormat="1" applyFont="1" applyFill="1" applyAlignment="1">
      <alignment vertical="center"/>
    </xf>
    <xf numFmtId="164" fontId="20" fillId="0" borderId="0" xfId="2" applyNumberFormat="1" applyFont="1" applyFill="1" applyBorder="1" applyAlignment="1">
      <alignment horizontal="center" vertical="center"/>
    </xf>
    <xf numFmtId="164" fontId="20" fillId="0" borderId="0" xfId="2" applyNumberFormat="1" applyFont="1" applyBorder="1" applyAlignment="1">
      <alignment horizontal="center"/>
    </xf>
    <xf numFmtId="164" fontId="20" fillId="0" borderId="0" xfId="2" applyNumberFormat="1" applyFont="1" applyBorder="1" applyAlignment="1">
      <alignment horizontal="center" vertical="center"/>
    </xf>
    <xf numFmtId="0" fontId="16" fillId="3" borderId="0" xfId="3" applyFont="1" applyFill="1" applyBorder="1" applyAlignment="1">
      <alignment horizontal="center"/>
    </xf>
    <xf numFmtId="0" fontId="17" fillId="3" borderId="0" xfId="3" applyFont="1" applyFill="1" applyBorder="1" applyAlignment="1">
      <alignment horizontal="center"/>
    </xf>
    <xf numFmtId="0" fontId="29" fillId="4" borderId="0" xfId="3" applyFont="1" applyFill="1" applyBorder="1" applyAlignment="1">
      <alignment horizontal="right" wrapText="1"/>
    </xf>
    <xf numFmtId="0" fontId="20" fillId="0" borderId="0" xfId="0" applyFont="1" applyFill="1" applyBorder="1" applyAlignment="1">
      <alignment vertical="center"/>
    </xf>
    <xf numFmtId="0" fontId="20" fillId="0" borderId="0" xfId="0" applyFont="1" applyBorder="1" applyAlignment="1"/>
    <xf numFmtId="0" fontId="20" fillId="0" borderId="0" xfId="0" applyFont="1" applyFill="1" applyBorder="1"/>
    <xf numFmtId="165" fontId="26" fillId="0" borderId="19" xfId="0" applyNumberFormat="1" applyFont="1" applyBorder="1" applyAlignment="1">
      <alignment horizontal="center" wrapText="1"/>
    </xf>
    <xf numFmtId="165" fontId="26" fillId="0" borderId="19" xfId="0" applyNumberFormat="1" applyFont="1" applyFill="1" applyBorder="1" applyAlignment="1">
      <alignment horizontal="center" wrapText="1"/>
    </xf>
    <xf numFmtId="9" fontId="20" fillId="0" borderId="0" xfId="4" applyFont="1" applyBorder="1"/>
    <xf numFmtId="0" fontId="20" fillId="0" borderId="0" xfId="0" applyFont="1" applyFill="1" applyBorder="1" applyAlignment="1">
      <alignment horizontal="center"/>
    </xf>
    <xf numFmtId="165" fontId="10" fillId="0" borderId="0" xfId="0" applyNumberFormat="1" applyFont="1" applyBorder="1" applyAlignment="1">
      <alignment horizontal="center" wrapText="1"/>
    </xf>
    <xf numFmtId="167" fontId="20" fillId="0" borderId="0" xfId="0" applyNumberFormat="1" applyFont="1" applyBorder="1" applyAlignment="1">
      <alignment vertical="center"/>
    </xf>
    <xf numFmtId="167" fontId="20" fillId="0" borderId="0" xfId="0" applyNumberFormat="1" applyFont="1" applyFill="1" applyBorder="1" applyAlignment="1">
      <alignment vertical="center"/>
    </xf>
    <xf numFmtId="167" fontId="19" fillId="0" borderId="0" xfId="0" applyNumberFormat="1" applyFont="1" applyFill="1" applyBorder="1" applyAlignment="1">
      <alignment vertical="center"/>
    </xf>
    <xf numFmtId="167" fontId="20" fillId="0" borderId="0" xfId="0" applyNumberFormat="1" applyFont="1" applyBorder="1"/>
    <xf numFmtId="9" fontId="20" fillId="0" borderId="0" xfId="4" applyFont="1" applyBorder="1" applyAlignment="1">
      <alignment vertical="center"/>
    </xf>
    <xf numFmtId="0" fontId="20" fillId="0" borderId="0" xfId="0" applyFont="1" applyBorder="1" applyAlignment="1">
      <alignment horizontal="right"/>
    </xf>
    <xf numFmtId="0" fontId="22" fillId="0" borderId="0" xfId="0" applyFont="1" applyBorder="1" applyAlignment="1">
      <alignment horizontal="right" vertical="center"/>
    </xf>
    <xf numFmtId="164" fontId="19" fillId="0" borderId="0" xfId="2" applyNumberFormat="1" applyFont="1" applyAlignment="1">
      <alignment horizontal="left"/>
    </xf>
    <xf numFmtId="165" fontId="31" fillId="0" borderId="0" xfId="0" applyNumberFormat="1" applyFont="1" applyFill="1" applyBorder="1" applyAlignment="1">
      <alignment horizontal="center" vertical="center" wrapText="1"/>
    </xf>
    <xf numFmtId="3" fontId="20" fillId="10" borderId="0" xfId="0" applyNumberFormat="1" applyFont="1" applyFill="1" applyBorder="1" applyAlignment="1">
      <alignment vertical="center"/>
    </xf>
    <xf numFmtId="165" fontId="20" fillId="10" borderId="20" xfId="0" applyNumberFormat="1" applyFont="1" applyFill="1" applyBorder="1" applyAlignment="1">
      <alignment vertical="center"/>
    </xf>
    <xf numFmtId="164" fontId="20" fillId="10" borderId="20" xfId="0" applyNumberFormat="1" applyFont="1" applyFill="1" applyBorder="1" applyAlignment="1">
      <alignment vertical="center"/>
    </xf>
    <xf numFmtId="167" fontId="20" fillId="10" borderId="20" xfId="0" applyNumberFormat="1" applyFont="1" applyFill="1" applyBorder="1" applyAlignment="1">
      <alignment vertical="center"/>
    </xf>
    <xf numFmtId="164" fontId="0" fillId="10" borderId="20" xfId="0" applyNumberFormat="1" applyFill="1" applyBorder="1"/>
    <xf numFmtId="165" fontId="20" fillId="0" borderId="20" xfId="0" applyNumberFormat="1" applyFont="1" applyFill="1" applyBorder="1" applyAlignment="1">
      <alignment vertical="center"/>
    </xf>
    <xf numFmtId="164" fontId="20" fillId="0" borderId="20" xfId="0" applyNumberFormat="1" applyFont="1" applyFill="1" applyBorder="1" applyAlignment="1">
      <alignment vertical="center"/>
    </xf>
    <xf numFmtId="167" fontId="20" fillId="0" borderId="20" xfId="0" applyNumberFormat="1" applyFont="1" applyFill="1" applyBorder="1" applyAlignment="1">
      <alignment vertical="center"/>
    </xf>
    <xf numFmtId="164" fontId="0" fillId="0" borderId="20" xfId="0" applyNumberFormat="1" applyFill="1" applyBorder="1"/>
    <xf numFmtId="165" fontId="31" fillId="0" borderId="19" xfId="0" applyNumberFormat="1" applyFont="1" applyFill="1" applyBorder="1" applyAlignment="1">
      <alignment horizontal="center" vertical="center" wrapText="1"/>
    </xf>
    <xf numFmtId="164" fontId="20" fillId="10" borderId="0" xfId="2" applyNumberFormat="1" applyFont="1" applyFill="1" applyBorder="1" applyAlignment="1">
      <alignment horizontal="center" vertical="center"/>
    </xf>
    <xf numFmtId="165" fontId="31" fillId="10" borderId="19" xfId="0" applyNumberFormat="1" applyFont="1" applyFill="1" applyBorder="1" applyAlignment="1">
      <alignment horizontal="center" vertical="center" wrapText="1"/>
    </xf>
    <xf numFmtId="0" fontId="20" fillId="10" borderId="0" xfId="0" applyFont="1" applyFill="1" applyBorder="1"/>
    <xf numFmtId="164" fontId="20" fillId="10" borderId="0" xfId="0" applyNumberFormat="1" applyFont="1" applyFill="1" applyBorder="1"/>
    <xf numFmtId="166" fontId="20" fillId="10" borderId="0" xfId="4" applyNumberFormat="1" applyFont="1" applyFill="1" applyBorder="1"/>
    <xf numFmtId="164" fontId="20" fillId="0" borderId="0" xfId="0" applyNumberFormat="1" applyFont="1" applyFill="1" applyBorder="1"/>
    <xf numFmtId="166" fontId="20" fillId="0" borderId="0" xfId="4" applyNumberFormat="1" applyFont="1" applyFill="1" applyBorder="1"/>
    <xf numFmtId="167" fontId="20" fillId="0" borderId="0" xfId="0" applyNumberFormat="1" applyFont="1" applyFill="1" applyBorder="1"/>
    <xf numFmtId="168" fontId="20" fillId="10" borderId="0" xfId="0" applyNumberFormat="1" applyFont="1" applyFill="1" applyBorder="1" applyAlignment="1">
      <alignment vertical="center"/>
    </xf>
    <xf numFmtId="168" fontId="20" fillId="0" borderId="0" xfId="0" applyNumberFormat="1" applyFont="1" applyFill="1" applyBorder="1" applyAlignment="1">
      <alignment vertical="center"/>
    </xf>
    <xf numFmtId="168" fontId="20" fillId="0" borderId="0" xfId="0" applyNumberFormat="1" applyFont="1" applyFill="1" applyBorder="1"/>
    <xf numFmtId="0" fontId="20" fillId="16" borderId="0" xfId="0" applyFont="1" applyFill="1" applyBorder="1" applyAlignment="1"/>
    <xf numFmtId="0" fontId="20" fillId="16" borderId="0" xfId="0" applyFont="1" applyFill="1" applyBorder="1"/>
    <xf numFmtId="164" fontId="35" fillId="0" borderId="0" xfId="2" applyNumberFormat="1" applyFont="1" applyBorder="1" applyAlignment="1">
      <alignment horizontal="left"/>
    </xf>
    <xf numFmtId="164" fontId="37" fillId="0" borderId="0" xfId="2" applyNumberFormat="1" applyFont="1" applyFill="1" applyBorder="1" applyAlignment="1">
      <alignment horizontal="center" vertical="center"/>
    </xf>
    <xf numFmtId="164" fontId="37" fillId="10" borderId="0" xfId="2" applyNumberFormat="1" applyFont="1" applyFill="1" applyBorder="1" applyAlignment="1">
      <alignment horizontal="center" vertical="center"/>
    </xf>
    <xf numFmtId="165" fontId="38" fillId="0" borderId="19" xfId="0" applyNumberFormat="1" applyFont="1" applyFill="1" applyBorder="1" applyAlignment="1">
      <alignment horizontal="center" vertical="center" wrapText="1"/>
    </xf>
    <xf numFmtId="165" fontId="38" fillId="10" borderId="19" xfId="0" applyNumberFormat="1" applyFont="1" applyFill="1" applyBorder="1" applyAlignment="1">
      <alignment horizontal="center" vertical="center" wrapText="1"/>
    </xf>
    <xf numFmtId="0" fontId="22" fillId="0" borderId="0" xfId="0" applyFont="1" applyBorder="1" applyAlignment="1">
      <alignment horizontal="right"/>
    </xf>
    <xf numFmtId="9" fontId="20" fillId="0" borderId="0" xfId="4" applyFont="1" applyFill="1" applyBorder="1"/>
    <xf numFmtId="164" fontId="39" fillId="0" borderId="0" xfId="2" applyNumberFormat="1" applyFont="1" applyBorder="1" applyAlignment="1">
      <alignment horizontal="center"/>
    </xf>
    <xf numFmtId="0" fontId="20" fillId="10" borderId="20" xfId="0" applyFont="1" applyFill="1" applyBorder="1" applyProtection="1">
      <protection locked="0"/>
    </xf>
    <xf numFmtId="0" fontId="20" fillId="0" borderId="20" xfId="0" applyFont="1" applyFill="1" applyBorder="1" applyProtection="1">
      <protection locked="0"/>
    </xf>
    <xf numFmtId="0" fontId="20" fillId="10" borderId="24" xfId="0" applyFont="1" applyFill="1" applyBorder="1" applyProtection="1">
      <protection locked="0"/>
    </xf>
    <xf numFmtId="0" fontId="20" fillId="0" borderId="24" xfId="0" applyFont="1" applyFill="1" applyBorder="1" applyProtection="1">
      <protection locked="0"/>
    </xf>
    <xf numFmtId="0" fontId="22" fillId="0" borderId="0" xfId="0" applyFont="1" applyFill="1" applyBorder="1" applyAlignment="1">
      <alignment horizontal="center" wrapText="1"/>
    </xf>
    <xf numFmtId="0" fontId="20" fillId="15" borderId="20" xfId="0" applyFont="1" applyFill="1" applyBorder="1" applyAlignment="1" applyProtection="1">
      <protection locked="0"/>
    </xf>
    <xf numFmtId="0" fontId="20" fillId="15" borderId="24" xfId="0" applyFont="1" applyFill="1" applyBorder="1" applyAlignment="1" applyProtection="1">
      <protection locked="0"/>
    </xf>
    <xf numFmtId="0" fontId="37" fillId="0" borderId="20" xfId="0" quotePrefix="1" applyFont="1" applyFill="1" applyBorder="1" applyAlignment="1">
      <alignment horizontal="center"/>
    </xf>
    <xf numFmtId="0" fontId="37" fillId="0" borderId="24" xfId="0" quotePrefix="1" applyFont="1" applyFill="1" applyBorder="1" applyAlignment="1">
      <alignment horizontal="center"/>
    </xf>
    <xf numFmtId="0" fontId="37" fillId="10" borderId="24" xfId="0" quotePrefix="1" applyFont="1" applyFill="1" applyBorder="1" applyAlignment="1">
      <alignment horizontal="center"/>
    </xf>
    <xf numFmtId="0" fontId="37" fillId="10" borderId="20" xfId="0" quotePrefix="1" applyFont="1" applyFill="1" applyBorder="1" applyAlignment="1">
      <alignment horizontal="center"/>
    </xf>
    <xf numFmtId="0" fontId="37" fillId="0" borderId="0" xfId="0" quotePrefix="1" applyFont="1" applyFill="1" applyBorder="1" applyAlignment="1">
      <alignment horizontal="center"/>
    </xf>
    <xf numFmtId="0" fontId="37" fillId="10" borderId="0" xfId="0" quotePrefix="1" applyFont="1" applyFill="1" applyBorder="1" applyAlignment="1">
      <alignment horizontal="center"/>
    </xf>
    <xf numFmtId="1" fontId="20" fillId="10" borderId="20" xfId="0" applyNumberFormat="1" applyFont="1" applyFill="1" applyBorder="1" applyAlignment="1" applyProtection="1">
      <alignment vertical="center"/>
      <protection locked="0"/>
    </xf>
    <xf numFmtId="1" fontId="20" fillId="0" borderId="20" xfId="0" applyNumberFormat="1" applyFont="1" applyFill="1" applyBorder="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Protection="1">
      <protection locked="0"/>
    </xf>
    <xf numFmtId="14" fontId="20" fillId="10" borderId="20" xfId="0" applyNumberFormat="1" applyFont="1" applyFill="1" applyBorder="1" applyAlignment="1" applyProtection="1">
      <alignment vertical="center"/>
      <protection locked="0"/>
    </xf>
    <xf numFmtId="14" fontId="20" fillId="0" borderId="20" xfId="0" applyNumberFormat="1" applyFont="1" applyFill="1" applyBorder="1" applyAlignment="1" applyProtection="1">
      <alignment vertical="center"/>
      <protection locked="0"/>
    </xf>
    <xf numFmtId="3" fontId="20" fillId="10" borderId="21" xfId="0" applyNumberFormat="1" applyFont="1" applyFill="1" applyBorder="1" applyAlignment="1">
      <alignment vertical="center"/>
    </xf>
    <xf numFmtId="3" fontId="20" fillId="0" borderId="22" xfId="0" applyNumberFormat="1" applyFont="1" applyFill="1" applyBorder="1" applyAlignment="1">
      <alignment vertical="center"/>
    </xf>
    <xf numFmtId="3" fontId="20" fillId="10" borderId="22" xfId="0" applyNumberFormat="1" applyFont="1" applyFill="1" applyBorder="1" applyAlignment="1">
      <alignment vertical="center"/>
    </xf>
    <xf numFmtId="3" fontId="20" fillId="10" borderId="23" xfId="0" applyNumberFormat="1" applyFont="1" applyFill="1" applyBorder="1" applyAlignment="1">
      <alignment vertical="center"/>
    </xf>
    <xf numFmtId="0" fontId="32" fillId="0" borderId="0" xfId="0" applyFont="1" applyBorder="1" applyAlignment="1">
      <alignment horizontal="right" vertical="center"/>
    </xf>
    <xf numFmtId="0" fontId="48" fillId="7" borderId="0" xfId="3" applyFont="1" applyFill="1" applyBorder="1" applyAlignment="1">
      <alignment horizontal="right" vertical="center"/>
    </xf>
    <xf numFmtId="0" fontId="0" fillId="18" borderId="0" xfId="0" applyFill="1" applyProtection="1">
      <protection locked="0"/>
    </xf>
    <xf numFmtId="0" fontId="0" fillId="0" borderId="0" xfId="0" applyFill="1" applyProtection="1">
      <protection locked="0"/>
    </xf>
    <xf numFmtId="0" fontId="0" fillId="18" borderId="19" xfId="0" applyFill="1" applyBorder="1" applyProtection="1">
      <protection locked="0"/>
    </xf>
    <xf numFmtId="164" fontId="20" fillId="10" borderId="0" xfId="2" applyNumberFormat="1" applyFont="1" applyFill="1" applyBorder="1" applyAlignment="1" applyProtection="1">
      <alignment horizontal="center" vertical="center"/>
    </xf>
    <xf numFmtId="164" fontId="20" fillId="0" borderId="0" xfId="2" applyNumberFormat="1" applyFont="1" applyFill="1" applyBorder="1" applyAlignment="1" applyProtection="1">
      <alignment horizontal="center" vertical="center"/>
    </xf>
    <xf numFmtId="164" fontId="37" fillId="0" borderId="0" xfId="2" applyNumberFormat="1" applyFont="1" applyFill="1" applyBorder="1" applyAlignment="1" applyProtection="1">
      <alignment horizontal="center" vertical="center"/>
    </xf>
    <xf numFmtId="164" fontId="37" fillId="10" borderId="0" xfId="2" applyNumberFormat="1" applyFont="1" applyFill="1" applyBorder="1" applyAlignment="1" applyProtection="1">
      <alignment horizontal="center" vertical="center"/>
    </xf>
    <xf numFmtId="164" fontId="20" fillId="0" borderId="0" xfId="2" applyNumberFormat="1" applyFont="1" applyBorder="1" applyAlignment="1" applyProtection="1">
      <alignment horizontal="center"/>
    </xf>
    <xf numFmtId="165" fontId="31" fillId="10" borderId="19" xfId="0" applyNumberFormat="1" applyFont="1" applyFill="1" applyBorder="1" applyAlignment="1" applyProtection="1">
      <alignment horizontal="center" vertical="center" wrapText="1"/>
    </xf>
    <xf numFmtId="165" fontId="31" fillId="0" borderId="19" xfId="0" applyNumberFormat="1" applyFont="1" applyFill="1" applyBorder="1" applyAlignment="1" applyProtection="1">
      <alignment horizontal="center" vertical="center" wrapText="1"/>
    </xf>
    <xf numFmtId="165" fontId="38" fillId="0" borderId="19" xfId="0" applyNumberFormat="1" applyFont="1" applyFill="1" applyBorder="1" applyAlignment="1" applyProtection="1">
      <alignment horizontal="center" vertical="center" wrapText="1"/>
    </xf>
    <xf numFmtId="165" fontId="38" fillId="10" borderId="19" xfId="0" applyNumberFormat="1" applyFont="1" applyFill="1" applyBorder="1" applyAlignment="1" applyProtection="1">
      <alignment horizontal="center" vertical="center" wrapText="1"/>
    </xf>
    <xf numFmtId="0" fontId="18" fillId="0" borderId="0" xfId="3" applyFont="1" applyBorder="1" applyAlignment="1" applyProtection="1">
      <alignment horizontal="center" wrapText="1"/>
    </xf>
    <xf numFmtId="0" fontId="20" fillId="0" borderId="0" xfId="0" applyFont="1" applyBorder="1" applyAlignment="1" applyProtection="1"/>
    <xf numFmtId="0" fontId="37" fillId="0" borderId="20" xfId="0" quotePrefix="1" applyFont="1" applyFill="1" applyBorder="1" applyAlignment="1" applyProtection="1">
      <alignment horizontal="center"/>
    </xf>
    <xf numFmtId="0" fontId="37" fillId="10" borderId="20" xfId="0" quotePrefix="1" applyFont="1" applyFill="1" applyBorder="1" applyAlignment="1" applyProtection="1">
      <alignment horizontal="center"/>
    </xf>
    <xf numFmtId="164" fontId="20" fillId="0" borderId="0" xfId="0" applyNumberFormat="1" applyFont="1" applyFill="1" applyBorder="1" applyProtection="1"/>
    <xf numFmtId="0" fontId="20" fillId="0" borderId="0" xfId="0" applyFont="1" applyBorder="1" applyProtection="1"/>
    <xf numFmtId="0" fontId="37" fillId="0" borderId="24" xfId="0" quotePrefix="1" applyFont="1" applyFill="1" applyBorder="1" applyAlignment="1" applyProtection="1">
      <alignment horizontal="center"/>
    </xf>
    <xf numFmtId="0" fontId="37" fillId="10" borderId="24" xfId="0" quotePrefix="1" applyFont="1" applyFill="1" applyBorder="1" applyAlignment="1" applyProtection="1">
      <alignment horizontal="center"/>
    </xf>
    <xf numFmtId="0" fontId="46" fillId="0" borderId="0" xfId="0" applyFont="1" applyBorder="1" applyAlignment="1" applyProtection="1">
      <alignment horizontal="right"/>
    </xf>
    <xf numFmtId="0" fontId="20" fillId="10" borderId="0" xfId="0" applyFont="1" applyFill="1" applyBorder="1" applyProtection="1"/>
    <xf numFmtId="0" fontId="20" fillId="0" borderId="0" xfId="0" applyFont="1" applyFill="1" applyBorder="1" applyProtection="1"/>
    <xf numFmtId="0" fontId="37" fillId="0" borderId="0" xfId="0" quotePrefix="1" applyFont="1" applyFill="1" applyBorder="1" applyAlignment="1" applyProtection="1">
      <alignment horizontal="center"/>
    </xf>
    <xf numFmtId="0" fontId="37" fillId="10" borderId="0" xfId="0" quotePrefix="1" applyFont="1" applyFill="1" applyBorder="1" applyAlignment="1" applyProtection="1">
      <alignment horizontal="center"/>
    </xf>
    <xf numFmtId="0" fontId="20" fillId="0" borderId="0" xfId="0" applyFont="1" applyFill="1" applyBorder="1" applyAlignment="1" applyProtection="1"/>
    <xf numFmtId="0" fontId="20" fillId="16" borderId="0" xfId="0" applyFont="1" applyFill="1" applyBorder="1" applyAlignment="1" applyProtection="1"/>
    <xf numFmtId="0" fontId="20" fillId="16" borderId="0" xfId="0" applyFont="1" applyFill="1" applyBorder="1" applyProtection="1"/>
    <xf numFmtId="164" fontId="39" fillId="0" borderId="0" xfId="2" applyNumberFormat="1" applyFont="1" applyBorder="1" applyAlignment="1" applyProtection="1">
      <alignment horizontal="left"/>
    </xf>
    <xf numFmtId="0" fontId="20" fillId="0" borderId="0" xfId="0" applyFont="1" applyBorder="1" applyAlignment="1" applyProtection="1">
      <alignment vertical="center"/>
    </xf>
    <xf numFmtId="3" fontId="20" fillId="10" borderId="0" xfId="0" applyNumberFormat="1" applyFont="1" applyFill="1" applyBorder="1" applyAlignment="1" applyProtection="1">
      <alignment vertical="center"/>
    </xf>
    <xf numFmtId="3" fontId="20" fillId="0" borderId="0" xfId="0" applyNumberFormat="1" applyFont="1" applyFill="1" applyBorder="1" applyAlignment="1" applyProtection="1">
      <alignment vertical="center"/>
    </xf>
    <xf numFmtId="167" fontId="20" fillId="0" borderId="0" xfId="0" applyNumberFormat="1" applyFont="1" applyFill="1" applyBorder="1" applyProtection="1"/>
    <xf numFmtId="168" fontId="20" fillId="10" borderId="0" xfId="0" applyNumberFormat="1" applyFont="1" applyFill="1" applyBorder="1" applyAlignment="1" applyProtection="1">
      <alignment vertical="center"/>
    </xf>
    <xf numFmtId="168" fontId="20" fillId="0" borderId="0" xfId="0" applyNumberFormat="1" applyFont="1" applyFill="1" applyBorder="1" applyAlignment="1" applyProtection="1">
      <alignment vertical="center"/>
    </xf>
    <xf numFmtId="168" fontId="20" fillId="0" borderId="0" xfId="0" applyNumberFormat="1" applyFont="1" applyFill="1" applyBorder="1" applyProtection="1"/>
    <xf numFmtId="164" fontId="20" fillId="10" borderId="0" xfId="0" applyNumberFormat="1" applyFont="1" applyFill="1" applyBorder="1" applyProtection="1"/>
    <xf numFmtId="3" fontId="20" fillId="0" borderId="22" xfId="0" applyNumberFormat="1" applyFont="1" applyFill="1" applyBorder="1" applyAlignment="1" applyProtection="1">
      <alignment vertical="center"/>
    </xf>
    <xf numFmtId="3" fontId="20" fillId="10" borderId="22" xfId="0" applyNumberFormat="1" applyFont="1" applyFill="1" applyBorder="1" applyAlignment="1" applyProtection="1">
      <alignment vertical="center"/>
    </xf>
    <xf numFmtId="0" fontId="45" fillId="0" borderId="0" xfId="0" applyFont="1" applyFill="1" applyBorder="1" applyAlignment="1" applyProtection="1">
      <alignment horizontal="center"/>
    </xf>
    <xf numFmtId="0" fontId="45" fillId="0" borderId="0" xfId="0" applyFont="1" applyFill="1" applyBorder="1" applyAlignment="1" applyProtection="1">
      <alignment horizontal="center" wrapText="1"/>
    </xf>
    <xf numFmtId="164" fontId="20" fillId="10" borderId="20" xfId="0" applyNumberFormat="1" applyFont="1" applyFill="1" applyBorder="1" applyAlignment="1" applyProtection="1">
      <alignment vertical="center"/>
    </xf>
    <xf numFmtId="164" fontId="20" fillId="0" borderId="20" xfId="0" applyNumberFormat="1" applyFont="1" applyFill="1" applyBorder="1" applyAlignment="1" applyProtection="1">
      <alignment vertical="center"/>
    </xf>
    <xf numFmtId="9" fontId="51" fillId="3" borderId="0" xfId="4" applyFont="1" applyFill="1" applyBorder="1" applyAlignment="1" applyProtection="1">
      <alignment horizontal="center"/>
      <protection locked="0"/>
    </xf>
    <xf numFmtId="0" fontId="52" fillId="3" borderId="0" xfId="3" applyFont="1" applyFill="1" applyBorder="1" applyAlignment="1">
      <alignment horizontal="center" vertical="center" wrapText="1"/>
    </xf>
    <xf numFmtId="164" fontId="20" fillId="0" borderId="0" xfId="2" applyNumberFormat="1" applyFont="1" applyAlignment="1" applyProtection="1">
      <alignment horizontal="center"/>
      <protection locked="0"/>
    </xf>
    <xf numFmtId="0" fontId="53" fillId="0" borderId="0" xfId="0" applyFont="1" applyAlignment="1">
      <alignment vertical="center"/>
    </xf>
    <xf numFmtId="0" fontId="53" fillId="0" borderId="0" xfId="0" applyFont="1" applyAlignment="1"/>
    <xf numFmtId="0" fontId="55" fillId="0" borderId="0" xfId="0" applyFont="1" applyProtection="1">
      <protection locked="0"/>
    </xf>
    <xf numFmtId="9" fontId="52" fillId="3" borderId="0" xfId="4" applyFont="1" applyFill="1" applyBorder="1" applyAlignment="1">
      <alignment horizontal="center"/>
    </xf>
    <xf numFmtId="164" fontId="56" fillId="0" borderId="0" xfId="2" applyNumberFormat="1" applyFont="1" applyAlignment="1">
      <alignment horizontal="left" vertical="center"/>
    </xf>
    <xf numFmtId="164" fontId="39" fillId="0" borderId="0" xfId="2" applyNumberFormat="1" applyFont="1" applyFill="1" applyBorder="1" applyAlignment="1" applyProtection="1">
      <alignment horizontal="left"/>
      <protection locked="0"/>
    </xf>
    <xf numFmtId="0" fontId="0" fillId="0" borderId="0" xfId="0" applyBorder="1" applyProtection="1">
      <protection locked="0"/>
    </xf>
    <xf numFmtId="169" fontId="0" fillId="0" borderId="0" xfId="0" applyNumberFormat="1" applyBorder="1" applyProtection="1">
      <protection locked="0"/>
    </xf>
    <xf numFmtId="0" fontId="0" fillId="0" borderId="0" xfId="0" applyFill="1" applyBorder="1" applyProtection="1"/>
    <xf numFmtId="7" fontId="57" fillId="3" borderId="0" xfId="0" applyNumberFormat="1" applyFont="1" applyFill="1" applyBorder="1" applyAlignment="1" applyProtection="1">
      <alignment horizontal="center" vertical="center" wrapText="1"/>
    </xf>
    <xf numFmtId="7" fontId="58" fillId="0" borderId="0" xfId="0" applyNumberFormat="1" applyFont="1" applyBorder="1" applyProtection="1"/>
    <xf numFmtId="0" fontId="59" fillId="3" borderId="4" xfId="3" applyFont="1" applyFill="1" applyBorder="1" applyAlignment="1">
      <alignment horizontal="center" vertical="center"/>
    </xf>
    <xf numFmtId="164" fontId="20" fillId="10" borderId="26" xfId="0" applyNumberFormat="1" applyFont="1" applyFill="1" applyBorder="1" applyAlignment="1" applyProtection="1">
      <alignment vertical="center"/>
    </xf>
    <xf numFmtId="164" fontId="20" fillId="0" borderId="26" xfId="0" applyNumberFormat="1" applyFont="1" applyFill="1" applyBorder="1" applyAlignment="1" applyProtection="1">
      <alignment vertical="center"/>
    </xf>
    <xf numFmtId="164" fontId="20" fillId="0" borderId="0" xfId="0" applyNumberFormat="1" applyFont="1" applyAlignment="1" applyProtection="1">
      <alignment vertical="center"/>
    </xf>
    <xf numFmtId="164" fontId="20" fillId="0" borderId="0" xfId="0" applyNumberFormat="1" applyFont="1" applyProtection="1"/>
    <xf numFmtId="164" fontId="20" fillId="17" borderId="0" xfId="2" applyNumberFormat="1" applyFont="1" applyFill="1" applyBorder="1" applyAlignment="1" applyProtection="1">
      <alignment horizontal="center" vertical="center"/>
      <protection locked="0"/>
    </xf>
    <xf numFmtId="165" fontId="26" fillId="17" borderId="0" xfId="0" applyNumberFormat="1" applyFont="1" applyFill="1" applyBorder="1" applyAlignment="1" applyProtection="1">
      <alignment horizontal="center" vertical="top" wrapText="1"/>
      <protection locked="0"/>
    </xf>
    <xf numFmtId="0" fontId="18" fillId="0" borderId="0" xfId="3" applyFont="1" applyAlignment="1" applyProtection="1">
      <alignment horizontal="center" wrapText="1"/>
      <protection locked="0"/>
    </xf>
    <xf numFmtId="165" fontId="20" fillId="10" borderId="20" xfId="0" applyNumberFormat="1" applyFont="1" applyFill="1" applyBorder="1" applyAlignment="1" applyProtection="1">
      <alignment vertical="center"/>
      <protection locked="0"/>
    </xf>
    <xf numFmtId="1" fontId="20" fillId="17" borderId="0" xfId="0" applyNumberFormat="1" applyFont="1" applyFill="1" applyBorder="1" applyAlignment="1" applyProtection="1">
      <alignment vertical="center"/>
      <protection locked="0"/>
    </xf>
    <xf numFmtId="165" fontId="20" fillId="0" borderId="20" xfId="0" applyNumberFormat="1" applyFont="1" applyFill="1" applyBorder="1" applyAlignment="1" applyProtection="1">
      <alignment vertical="center"/>
      <protection locked="0"/>
    </xf>
    <xf numFmtId="164" fontId="20" fillId="17" borderId="0" xfId="0" applyNumberFormat="1" applyFont="1" applyFill="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0" xfId="0" applyFont="1" applyAlignment="1" applyProtection="1">
      <protection locked="0"/>
    </xf>
    <xf numFmtId="0" fontId="20" fillId="0" borderId="0" xfId="0" applyFont="1" applyBorder="1" applyProtection="1">
      <protection locked="0"/>
    </xf>
    <xf numFmtId="164" fontId="26" fillId="3" borderId="0" xfId="0" applyNumberFormat="1" applyFont="1" applyFill="1" applyAlignment="1" applyProtection="1">
      <alignment horizontal="center" wrapText="1"/>
    </xf>
    <xf numFmtId="164" fontId="42" fillId="3" borderId="0" xfId="0" applyNumberFormat="1" applyFont="1" applyFill="1" applyBorder="1" applyAlignment="1" applyProtection="1">
      <alignment horizontal="center" vertical="center" wrapText="1"/>
    </xf>
    <xf numFmtId="169" fontId="20" fillId="0" borderId="0" xfId="0" applyNumberFormat="1" applyFont="1" applyBorder="1" applyAlignment="1" applyProtection="1">
      <alignment vertical="center"/>
      <protection locked="0"/>
    </xf>
    <xf numFmtId="169" fontId="20" fillId="0" borderId="0" xfId="0" applyNumberFormat="1" applyFont="1" applyBorder="1" applyProtection="1">
      <protection locked="0"/>
    </xf>
    <xf numFmtId="169" fontId="26" fillId="15" borderId="4" xfId="0" applyNumberFormat="1" applyFont="1" applyFill="1" applyBorder="1" applyAlignment="1" applyProtection="1">
      <alignment horizontal="center" vertical="center" wrapText="1"/>
      <protection locked="0"/>
    </xf>
    <xf numFmtId="165" fontId="26" fillId="15" borderId="4" xfId="0" applyNumberFormat="1" applyFont="1" applyFill="1" applyBorder="1" applyAlignment="1" applyProtection="1">
      <alignment horizontal="center" vertical="center" wrapText="1"/>
      <protection locked="0"/>
    </xf>
    <xf numFmtId="169" fontId="20" fillId="10" borderId="4" xfId="0" applyNumberFormat="1" applyFont="1" applyFill="1" applyBorder="1" applyAlignment="1" applyProtection="1">
      <alignment vertical="center"/>
      <protection locked="0"/>
    </xf>
    <xf numFmtId="1" fontId="20" fillId="10" borderId="4" xfId="0" applyNumberFormat="1" applyFont="1" applyFill="1" applyBorder="1" applyAlignment="1" applyProtection="1">
      <alignment vertical="center"/>
      <protection locked="0"/>
    </xf>
    <xf numFmtId="169" fontId="20" fillId="0" borderId="4" xfId="0" applyNumberFormat="1" applyFont="1" applyFill="1" applyBorder="1" applyAlignment="1" applyProtection="1">
      <alignment vertical="center"/>
      <protection locked="0"/>
    </xf>
    <xf numFmtId="1" fontId="20" fillId="0" borderId="4" xfId="0" applyNumberFormat="1" applyFont="1" applyFill="1" applyBorder="1" applyAlignment="1" applyProtection="1">
      <alignment vertical="center"/>
      <protection locked="0"/>
    </xf>
    <xf numFmtId="164" fontId="20" fillId="10" borderId="4" xfId="0" applyNumberFormat="1" applyFont="1" applyFill="1" applyBorder="1" applyAlignment="1" applyProtection="1">
      <alignment vertical="center"/>
      <protection locked="0"/>
    </xf>
    <xf numFmtId="164" fontId="20" fillId="0" borderId="4" xfId="0" applyNumberFormat="1" applyFont="1" applyFill="1" applyBorder="1" applyAlignment="1" applyProtection="1">
      <alignment vertical="center"/>
      <protection locked="0"/>
    </xf>
    <xf numFmtId="169" fontId="26" fillId="15" borderId="3" xfId="0" applyNumberFormat="1" applyFont="1" applyFill="1" applyBorder="1" applyAlignment="1" applyProtection="1">
      <alignment horizontal="center" vertical="center" wrapText="1"/>
      <protection locked="0"/>
    </xf>
    <xf numFmtId="169" fontId="20" fillId="10" borderId="3" xfId="0" applyNumberFormat="1" applyFont="1" applyFill="1" applyBorder="1" applyAlignment="1" applyProtection="1">
      <alignment vertical="center"/>
      <protection locked="0"/>
    </xf>
    <xf numFmtId="169" fontId="20" fillId="0" borderId="3" xfId="0" applyNumberFormat="1" applyFont="1" applyFill="1" applyBorder="1" applyAlignment="1" applyProtection="1">
      <alignment vertical="center"/>
      <protection locked="0"/>
    </xf>
    <xf numFmtId="169" fontId="26" fillId="15" borderId="30" xfId="0" applyNumberFormat="1" applyFont="1" applyFill="1" applyBorder="1" applyAlignment="1" applyProtection="1">
      <alignment horizontal="center" vertical="center" wrapText="1"/>
      <protection locked="0"/>
    </xf>
    <xf numFmtId="165" fontId="26" fillId="15" borderId="31" xfId="0" applyNumberFormat="1" applyFont="1" applyFill="1" applyBorder="1" applyAlignment="1" applyProtection="1">
      <alignment horizontal="center" vertical="center" wrapText="1"/>
      <protection locked="0"/>
    </xf>
    <xf numFmtId="169" fontId="20" fillId="10" borderId="30" xfId="0" applyNumberFormat="1" applyFont="1" applyFill="1" applyBorder="1" applyAlignment="1" applyProtection="1">
      <alignment vertical="center"/>
      <protection locked="0"/>
    </xf>
    <xf numFmtId="1" fontId="20" fillId="10" borderId="31" xfId="0" applyNumberFormat="1" applyFont="1" applyFill="1" applyBorder="1" applyAlignment="1" applyProtection="1">
      <alignment vertical="center"/>
      <protection locked="0"/>
    </xf>
    <xf numFmtId="169" fontId="20" fillId="0" borderId="30" xfId="0" applyNumberFormat="1" applyFont="1" applyFill="1" applyBorder="1" applyAlignment="1" applyProtection="1">
      <alignment vertical="center"/>
      <protection locked="0"/>
    </xf>
    <xf numFmtId="1" fontId="20" fillId="0" borderId="31" xfId="0" applyNumberFormat="1" applyFont="1" applyFill="1" applyBorder="1" applyAlignment="1" applyProtection="1">
      <alignment vertical="center"/>
      <protection locked="0"/>
    </xf>
    <xf numFmtId="164" fontId="20" fillId="10" borderId="31" xfId="0" applyNumberFormat="1" applyFont="1" applyFill="1" applyBorder="1" applyAlignment="1" applyProtection="1">
      <alignment vertical="center"/>
      <protection locked="0"/>
    </xf>
    <xf numFmtId="164" fontId="20" fillId="0" borderId="31" xfId="0" applyNumberFormat="1" applyFont="1" applyFill="1" applyBorder="1" applyAlignment="1" applyProtection="1">
      <alignment vertical="center"/>
      <protection locked="0"/>
    </xf>
    <xf numFmtId="169" fontId="20" fillId="10" borderId="32" xfId="0" applyNumberFormat="1" applyFont="1" applyFill="1" applyBorder="1" applyAlignment="1" applyProtection="1">
      <alignment vertical="center"/>
      <protection locked="0"/>
    </xf>
    <xf numFmtId="164" fontId="20" fillId="10" borderId="33" xfId="0" applyNumberFormat="1" applyFont="1" applyFill="1" applyBorder="1" applyAlignment="1" applyProtection="1">
      <alignment vertical="center"/>
      <protection locked="0"/>
    </xf>
    <xf numFmtId="164" fontId="20" fillId="10" borderId="34" xfId="0" applyNumberFormat="1" applyFont="1" applyFill="1" applyBorder="1" applyAlignment="1" applyProtection="1">
      <alignment vertical="center"/>
      <protection locked="0"/>
    </xf>
    <xf numFmtId="169" fontId="20" fillId="10" borderId="35" xfId="0" applyNumberFormat="1" applyFont="1" applyFill="1" applyBorder="1" applyAlignment="1" applyProtection="1">
      <alignment vertical="center"/>
      <protection locked="0"/>
    </xf>
    <xf numFmtId="169" fontId="20" fillId="10" borderId="33" xfId="0" applyNumberFormat="1" applyFont="1" applyFill="1" applyBorder="1" applyAlignment="1" applyProtection="1">
      <alignment vertical="center"/>
      <protection locked="0"/>
    </xf>
    <xf numFmtId="0" fontId="30" fillId="15" borderId="0" xfId="0" applyFont="1" applyFill="1" applyAlignment="1" applyProtection="1">
      <alignment horizontal="center" vertical="center"/>
    </xf>
    <xf numFmtId="0" fontId="0" fillId="0" borderId="0" xfId="0" applyProtection="1"/>
    <xf numFmtId="0" fontId="0" fillId="18" borderId="0" xfId="0" applyFill="1" applyBorder="1" applyProtection="1"/>
    <xf numFmtId="167" fontId="0" fillId="18" borderId="0" xfId="1" applyNumberFormat="1" applyFont="1" applyFill="1" applyBorder="1" applyProtection="1"/>
    <xf numFmtId="0" fontId="0" fillId="0" borderId="0" xfId="0" applyFill="1" applyProtection="1"/>
    <xf numFmtId="167" fontId="0" fillId="0" borderId="0" xfId="1" applyNumberFormat="1" applyFont="1" applyFill="1" applyBorder="1" applyProtection="1"/>
    <xf numFmtId="0" fontId="0" fillId="18" borderId="19" xfId="0" applyFill="1" applyBorder="1" applyProtection="1"/>
    <xf numFmtId="167" fontId="0" fillId="18" borderId="19" xfId="1" applyNumberFormat="1" applyFont="1" applyFill="1" applyBorder="1" applyProtection="1"/>
    <xf numFmtId="0" fontId="0" fillId="0" borderId="0" xfId="0" applyAlignment="1" applyProtection="1">
      <alignment horizontal="center"/>
    </xf>
    <xf numFmtId="167" fontId="0" fillId="14" borderId="0" xfId="1" applyNumberFormat="1" applyFont="1" applyFill="1" applyProtection="1"/>
    <xf numFmtId="0" fontId="62" fillId="0" borderId="0" xfId="0" applyFont="1" applyFill="1" applyProtection="1"/>
    <xf numFmtId="0" fontId="62" fillId="0" borderId="0" xfId="0" applyFont="1" applyProtection="1"/>
    <xf numFmtId="164" fontId="0" fillId="18" borderId="0" xfId="1" applyNumberFormat="1" applyFont="1" applyFill="1" applyBorder="1" applyProtection="1"/>
    <xf numFmtId="164" fontId="0" fillId="0" borderId="0" xfId="1" applyNumberFormat="1" applyFont="1" applyFill="1" applyBorder="1" applyProtection="1"/>
    <xf numFmtId="164" fontId="0" fillId="18" borderId="19" xfId="1" applyNumberFormat="1" applyFont="1" applyFill="1" applyBorder="1" applyProtection="1"/>
    <xf numFmtId="164" fontId="0" fillId="14" borderId="0" xfId="1" applyNumberFormat="1" applyFont="1" applyFill="1" applyProtection="1"/>
    <xf numFmtId="165" fontId="64" fillId="15" borderId="0" xfId="0" applyNumberFormat="1" applyFont="1" applyFill="1" applyBorder="1" applyAlignment="1" applyProtection="1">
      <alignment horizontal="center" vertical="center" wrapText="1"/>
    </xf>
    <xf numFmtId="165" fontId="65" fillId="15" borderId="0" xfId="0" applyNumberFormat="1" applyFont="1" applyFill="1" applyBorder="1" applyAlignment="1" applyProtection="1">
      <alignment horizontal="center" vertical="center" wrapText="1"/>
    </xf>
    <xf numFmtId="0" fontId="66" fillId="0" borderId="0" xfId="0" applyFont="1" applyAlignment="1">
      <alignment horizontal="center" vertical="center"/>
    </xf>
    <xf numFmtId="0" fontId="66" fillId="0" borderId="0" xfId="0" applyFont="1" applyAlignment="1">
      <alignment horizontal="center" vertical="center" wrapText="1"/>
    </xf>
    <xf numFmtId="0" fontId="0" fillId="0" borderId="0" xfId="0" applyAlignment="1">
      <alignment vertical="top"/>
    </xf>
    <xf numFmtId="0" fontId="68" fillId="0" borderId="0" xfId="0" applyFont="1" applyAlignment="1">
      <alignment horizontal="left" vertical="top" wrapText="1"/>
    </xf>
    <xf numFmtId="0" fontId="66" fillId="0" borderId="0" xfId="0" applyFont="1" applyAlignment="1">
      <alignment horizontal="left" vertical="top" wrapText="1"/>
    </xf>
    <xf numFmtId="164" fontId="63" fillId="0" borderId="19" xfId="2" applyNumberFormat="1" applyFont="1" applyBorder="1" applyAlignment="1" applyProtection="1">
      <alignment vertical="center"/>
      <protection locked="0"/>
    </xf>
    <xf numFmtId="0" fontId="59" fillId="15" borderId="4" xfId="3" applyFont="1" applyFill="1" applyBorder="1" applyAlignment="1" applyProtection="1">
      <alignment horizontal="center" vertical="center"/>
      <protection locked="0"/>
    </xf>
    <xf numFmtId="164" fontId="53" fillId="0" borderId="0" xfId="2" applyNumberFormat="1" applyFont="1" applyAlignment="1" applyProtection="1">
      <alignment horizontal="center"/>
    </xf>
    <xf numFmtId="0" fontId="0" fillId="10" borderId="0" xfId="0" applyFill="1" applyBorder="1" applyProtection="1">
      <protection locked="0"/>
    </xf>
    <xf numFmtId="0" fontId="59" fillId="3" borderId="9" xfId="3" applyFont="1" applyFill="1" applyBorder="1" applyAlignment="1" applyProtection="1">
      <alignment horizontal="center" vertical="center"/>
    </xf>
    <xf numFmtId="165" fontId="0" fillId="10" borderId="4" xfId="0" applyNumberFormat="1" applyFill="1" applyBorder="1" applyAlignment="1" applyProtection="1">
      <alignment wrapText="1"/>
      <protection locked="0"/>
    </xf>
    <xf numFmtId="169" fontId="0" fillId="10" borderId="4" xfId="0" applyNumberFormat="1" applyFill="1" applyBorder="1" applyAlignment="1" applyProtection="1">
      <alignment wrapText="1"/>
      <protection locked="0"/>
    </xf>
    <xf numFmtId="0" fontId="0" fillId="10" borderId="4" xfId="0" applyFill="1" applyBorder="1" applyProtection="1">
      <protection locked="0"/>
    </xf>
    <xf numFmtId="7" fontId="58" fillId="10" borderId="4" xfId="0" applyNumberFormat="1" applyFont="1" applyFill="1" applyBorder="1" applyProtection="1"/>
    <xf numFmtId="0" fontId="0" fillId="0" borderId="4" xfId="0" applyFill="1" applyBorder="1" applyProtection="1">
      <protection locked="0"/>
    </xf>
    <xf numFmtId="169" fontId="0" fillId="0" borderId="4" xfId="0" applyNumberFormat="1" applyBorder="1" applyProtection="1">
      <protection locked="0"/>
    </xf>
    <xf numFmtId="7" fontId="58" fillId="0" borderId="4" xfId="0" applyNumberFormat="1" applyFont="1" applyBorder="1" applyProtection="1"/>
    <xf numFmtId="0" fontId="0" fillId="0" borderId="4" xfId="0" applyBorder="1" applyProtection="1">
      <protection locked="0"/>
    </xf>
    <xf numFmtId="169" fontId="0" fillId="10" borderId="4" xfId="0" applyNumberFormat="1" applyFill="1" applyBorder="1" applyProtection="1">
      <protection locked="0"/>
    </xf>
    <xf numFmtId="165" fontId="0" fillId="0" borderId="4" xfId="0" applyNumberFormat="1" applyFill="1" applyBorder="1" applyAlignment="1" applyProtection="1">
      <alignment wrapText="1"/>
      <protection locked="0"/>
    </xf>
    <xf numFmtId="169" fontId="27" fillId="10" borderId="4" xfId="0" applyNumberFormat="1" applyFont="1" applyFill="1" applyBorder="1" applyProtection="1">
      <protection locked="0"/>
    </xf>
    <xf numFmtId="165" fontId="20" fillId="10" borderId="4" xfId="0" applyNumberFormat="1" applyFont="1" applyFill="1" applyBorder="1" applyAlignment="1" applyProtection="1">
      <alignment vertical="center"/>
      <protection locked="0"/>
    </xf>
    <xf numFmtId="165" fontId="20" fillId="0" borderId="4" xfId="0" applyNumberFormat="1" applyFont="1" applyFill="1" applyBorder="1" applyAlignment="1" applyProtection="1">
      <alignment vertical="center"/>
      <protection locked="0"/>
    </xf>
    <xf numFmtId="7" fontId="58" fillId="10" borderId="4" xfId="0" applyNumberFormat="1" applyFont="1" applyFill="1" applyBorder="1" applyProtection="1">
      <protection locked="0"/>
    </xf>
    <xf numFmtId="7" fontId="58" fillId="0" borderId="4" xfId="0" applyNumberFormat="1" applyFont="1" applyBorder="1" applyProtection="1">
      <protection locked="0"/>
    </xf>
    <xf numFmtId="169" fontId="0" fillId="15" borderId="0" xfId="0" applyNumberFormat="1" applyFill="1" applyBorder="1" applyProtection="1"/>
    <xf numFmtId="165" fontId="4" fillId="15" borderId="0" xfId="0" applyNumberFormat="1" applyFont="1" applyFill="1" applyBorder="1" applyAlignment="1" applyProtection="1">
      <alignment horizontal="center" vertical="center" wrapText="1"/>
      <protection locked="0"/>
    </xf>
    <xf numFmtId="5" fontId="57" fillId="15" borderId="0" xfId="0" applyNumberFormat="1" applyFont="1" applyFill="1" applyBorder="1" applyAlignment="1" applyProtection="1">
      <alignment horizontal="center" vertical="center" wrapText="1"/>
    </xf>
    <xf numFmtId="5" fontId="58" fillId="10" borderId="4" xfId="0" applyNumberFormat="1" applyFont="1" applyFill="1" applyBorder="1" applyProtection="1">
      <protection locked="0"/>
    </xf>
    <xf numFmtId="5" fontId="58" fillId="0" borderId="4" xfId="0" applyNumberFormat="1" applyFont="1" applyBorder="1" applyProtection="1">
      <protection locked="0"/>
    </xf>
    <xf numFmtId="5" fontId="0" fillId="0" borderId="0" xfId="0" applyNumberFormat="1" applyBorder="1" applyProtection="1">
      <protection locked="0"/>
    </xf>
    <xf numFmtId="167" fontId="20" fillId="10" borderId="27" xfId="0" applyNumberFormat="1" applyFont="1" applyFill="1" applyBorder="1" applyAlignment="1">
      <alignment vertical="center"/>
    </xf>
    <xf numFmtId="164" fontId="47" fillId="0" borderId="0" xfId="2" applyNumberFormat="1" applyFont="1" applyFill="1" applyBorder="1" applyAlignment="1">
      <alignment horizontal="center" textRotation="60"/>
    </xf>
    <xf numFmtId="164" fontId="20" fillId="10" borderId="27" xfId="0" applyNumberFormat="1" applyFont="1" applyFill="1" applyBorder="1" applyAlignment="1">
      <alignment vertical="center"/>
    </xf>
    <xf numFmtId="164" fontId="0" fillId="10" borderId="27" xfId="0" applyNumberFormat="1" applyFill="1" applyBorder="1"/>
    <xf numFmtId="7" fontId="57" fillId="3" borderId="4" xfId="0" applyNumberFormat="1" applyFont="1" applyFill="1" applyBorder="1" applyAlignment="1" applyProtection="1">
      <alignment horizontal="center" vertical="center" wrapText="1"/>
    </xf>
    <xf numFmtId="7" fontId="57" fillId="11" borderId="4" xfId="0" applyNumberFormat="1" applyFont="1" applyFill="1" applyBorder="1" applyAlignment="1" applyProtection="1">
      <alignment horizontal="center" vertical="center" wrapText="1"/>
    </xf>
    <xf numFmtId="0" fontId="40" fillId="3" borderId="4" xfId="3" applyFont="1" applyFill="1" applyBorder="1" applyAlignment="1">
      <alignment horizontal="center" vertical="center" wrapText="1"/>
    </xf>
    <xf numFmtId="0" fontId="50" fillId="4" borderId="4" xfId="3" applyFont="1" applyFill="1" applyBorder="1" applyAlignment="1">
      <alignment horizontal="center" vertical="center" wrapText="1"/>
    </xf>
    <xf numFmtId="167" fontId="33" fillId="14" borderId="4" xfId="2" applyNumberFormat="1" applyFont="1" applyFill="1" applyBorder="1" applyAlignment="1">
      <alignment horizontal="center" vertical="center"/>
    </xf>
    <xf numFmtId="9" fontId="51" fillId="3" borderId="0" xfId="4" applyFont="1" applyFill="1" applyBorder="1" applyAlignment="1" applyProtection="1">
      <alignment horizontal="center" vertical="center"/>
      <protection locked="0"/>
    </xf>
    <xf numFmtId="166" fontId="73" fillId="10" borderId="0" xfId="4" applyNumberFormat="1" applyFont="1" applyFill="1" applyBorder="1" applyProtection="1"/>
    <xf numFmtId="166" fontId="73" fillId="0" borderId="0" xfId="4" applyNumberFormat="1" applyFont="1" applyFill="1" applyBorder="1" applyProtection="1"/>
    <xf numFmtId="9" fontId="73" fillId="0" borderId="0" xfId="4" applyFont="1" applyFill="1" applyBorder="1" applyProtection="1"/>
    <xf numFmtId="0" fontId="46" fillId="0" borderId="0" xfId="0" applyFont="1" applyFill="1" applyBorder="1" applyAlignment="1" applyProtection="1">
      <alignment horizontal="right"/>
    </xf>
    <xf numFmtId="0" fontId="74" fillId="0" borderId="0" xfId="0" applyFont="1" applyFill="1" applyBorder="1" applyAlignment="1" applyProtection="1">
      <alignment horizontal="right"/>
    </xf>
    <xf numFmtId="0" fontId="30" fillId="15" borderId="0" xfId="0" applyFont="1" applyFill="1" applyAlignment="1">
      <alignment horizontal="center" vertical="center"/>
    </xf>
    <xf numFmtId="0" fontId="54" fillId="10" borderId="4" xfId="0" applyFont="1" applyFill="1" applyBorder="1" applyAlignment="1" applyProtection="1">
      <alignment horizontal="center" vertical="center"/>
    </xf>
    <xf numFmtId="0" fontId="54" fillId="0" borderId="4" xfId="0" applyFont="1" applyFill="1" applyBorder="1" applyAlignment="1" applyProtection="1">
      <alignment horizontal="center" vertical="center"/>
    </xf>
    <xf numFmtId="0" fontId="53" fillId="0" borderId="4" xfId="0" applyFont="1" applyBorder="1" applyAlignment="1" applyProtection="1">
      <alignment horizontal="center" vertical="center"/>
    </xf>
    <xf numFmtId="0" fontId="53" fillId="10" borderId="4" xfId="0" applyFont="1" applyFill="1" applyBorder="1" applyAlignment="1" applyProtection="1">
      <alignment horizontal="center"/>
    </xf>
    <xf numFmtId="0" fontId="53" fillId="0" borderId="4" xfId="0" applyFont="1" applyBorder="1" applyAlignment="1" applyProtection="1">
      <alignment horizontal="center"/>
    </xf>
    <xf numFmtId="0" fontId="53" fillId="0" borderId="0" xfId="0" applyFont="1" applyAlignment="1" applyProtection="1">
      <alignment horizontal="center"/>
    </xf>
    <xf numFmtId="1" fontId="37" fillId="10" borderId="20" xfId="0" applyNumberFormat="1" applyFont="1" applyFill="1" applyBorder="1" applyAlignment="1" applyProtection="1">
      <alignment vertical="center"/>
      <protection locked="0"/>
    </xf>
    <xf numFmtId="1" fontId="37" fillId="0" borderId="20" xfId="0" applyNumberFormat="1" applyFont="1" applyFill="1" applyBorder="1" applyAlignment="1" applyProtection="1">
      <alignment vertical="center"/>
      <protection locked="0"/>
    </xf>
    <xf numFmtId="164" fontId="22" fillId="0" borderId="0" xfId="2" applyNumberFormat="1" applyFont="1" applyBorder="1" applyAlignment="1">
      <alignment horizontal="right"/>
    </xf>
    <xf numFmtId="164" fontId="78" fillId="15" borderId="0" xfId="2" applyNumberFormat="1" applyFont="1" applyFill="1" applyBorder="1" applyAlignment="1">
      <alignment horizontal="center"/>
    </xf>
    <xf numFmtId="164" fontId="22" fillId="0" borderId="0" xfId="2" applyNumberFormat="1" applyFont="1" applyBorder="1" applyAlignment="1">
      <alignment horizontal="right" vertical="top"/>
    </xf>
    <xf numFmtId="0" fontId="0" fillId="0" borderId="0" xfId="0" applyAlignment="1">
      <alignment horizontal="center" vertical="center"/>
    </xf>
    <xf numFmtId="0" fontId="70" fillId="0" borderId="0" xfId="0" applyFont="1" applyAlignment="1">
      <alignment horizontal="left" vertical="center" wrapText="1"/>
    </xf>
    <xf numFmtId="0" fontId="66" fillId="0" borderId="0" xfId="0" applyFont="1" applyFill="1" applyAlignment="1">
      <alignment horizontal="left" vertical="center" wrapText="1"/>
    </xf>
    <xf numFmtId="0" fontId="66" fillId="0" borderId="0" xfId="0" applyFont="1" applyAlignment="1">
      <alignment horizontal="left" vertical="top" wrapText="1"/>
    </xf>
    <xf numFmtId="0" fontId="68" fillId="0" borderId="0" xfId="0" applyFont="1" applyAlignment="1">
      <alignment horizontal="left" vertical="top" wrapText="1"/>
    </xf>
    <xf numFmtId="0" fontId="70" fillId="0" borderId="0" xfId="0" applyFont="1" applyAlignment="1">
      <alignment horizontal="left" vertical="center" wrapText="1"/>
    </xf>
    <xf numFmtId="0" fontId="66" fillId="0" borderId="0" xfId="0" applyFont="1" applyFill="1" applyAlignment="1">
      <alignment horizontal="left" vertical="center" wrapText="1"/>
    </xf>
    <xf numFmtId="0" fontId="59" fillId="7" borderId="0" xfId="3" applyFont="1" applyFill="1" applyBorder="1" applyAlignment="1" applyProtection="1">
      <alignment horizontal="center" vertical="center"/>
      <protection locked="0"/>
    </xf>
    <xf numFmtId="164" fontId="10" fillId="7" borderId="20" xfId="0" applyNumberFormat="1" applyFont="1" applyFill="1" applyBorder="1" applyAlignment="1" applyProtection="1">
      <alignment horizontal="center" vertical="center" wrapText="1"/>
    </xf>
    <xf numFmtId="169" fontId="26" fillId="7" borderId="30" xfId="0" applyNumberFormat="1" applyFont="1" applyFill="1" applyBorder="1" applyAlignment="1" applyProtection="1">
      <alignment horizontal="center" vertical="center" wrapText="1"/>
      <protection locked="0"/>
    </xf>
    <xf numFmtId="165" fontId="26" fillId="7" borderId="4" xfId="0" applyNumberFormat="1" applyFont="1" applyFill="1" applyBorder="1" applyAlignment="1" applyProtection="1">
      <alignment horizontal="center" vertical="center" wrapText="1"/>
      <protection locked="0"/>
    </xf>
    <xf numFmtId="165" fontId="26" fillId="7" borderId="31" xfId="0" applyNumberFormat="1" applyFont="1" applyFill="1" applyBorder="1" applyAlignment="1" applyProtection="1">
      <alignment horizontal="center" vertical="center" wrapText="1"/>
      <protection locked="0"/>
    </xf>
    <xf numFmtId="169" fontId="26" fillId="7" borderId="3" xfId="0" applyNumberFormat="1" applyFont="1" applyFill="1" applyBorder="1" applyAlignment="1" applyProtection="1">
      <alignment horizontal="center" vertical="center" wrapText="1"/>
      <protection locked="0"/>
    </xf>
    <xf numFmtId="169" fontId="26" fillId="7" borderId="4" xfId="0" applyNumberFormat="1" applyFont="1" applyFill="1" applyBorder="1" applyAlignment="1" applyProtection="1">
      <alignment horizontal="center" vertical="center" wrapText="1"/>
      <protection locked="0"/>
    </xf>
    <xf numFmtId="0" fontId="30" fillId="3" borderId="0" xfId="0" applyFont="1" applyFill="1" applyAlignment="1" applyProtection="1">
      <alignment horizontal="center" wrapText="1"/>
    </xf>
    <xf numFmtId="0" fontId="30" fillId="3" borderId="0" xfId="0" applyFont="1" applyFill="1" applyAlignment="1" applyProtection="1">
      <alignment horizontal="center" vertical="center" wrapText="1"/>
    </xf>
    <xf numFmtId="0" fontId="61" fillId="3" borderId="0" xfId="0" applyFont="1" applyFill="1" applyAlignment="1" applyProtection="1">
      <alignment horizontal="center" vertical="center" wrapText="1"/>
    </xf>
    <xf numFmtId="0" fontId="0" fillId="0" borderId="0" xfId="0" applyAlignment="1" applyProtection="1">
      <alignment vertical="center"/>
      <protection locked="0"/>
    </xf>
    <xf numFmtId="0" fontId="0" fillId="0" borderId="0" xfId="0" applyProtection="1">
      <protection locked="0"/>
    </xf>
    <xf numFmtId="0" fontId="30" fillId="11" borderId="0" xfId="0" applyFont="1" applyFill="1" applyAlignment="1" applyProtection="1">
      <alignment horizontal="center" vertical="center"/>
    </xf>
    <xf numFmtId="0" fontId="84" fillId="19" borderId="4" xfId="3" applyFont="1" applyFill="1" applyBorder="1" applyAlignment="1">
      <alignment horizontal="center" vertical="center" wrapText="1"/>
    </xf>
    <xf numFmtId="0" fontId="84" fillId="3" borderId="0" xfId="3" applyFont="1" applyFill="1" applyBorder="1" applyAlignment="1">
      <alignment horizontal="center" vertical="top" wrapText="1"/>
    </xf>
    <xf numFmtId="0" fontId="84" fillId="19" borderId="0" xfId="3" applyFont="1" applyFill="1" applyBorder="1" applyAlignment="1">
      <alignment horizontal="center" vertical="top" wrapText="1"/>
    </xf>
    <xf numFmtId="0" fontId="84" fillId="14" borderId="0" xfId="3" applyFont="1" applyFill="1" applyBorder="1" applyAlignment="1">
      <alignment horizontal="center" vertical="top" wrapText="1"/>
    </xf>
    <xf numFmtId="0" fontId="84" fillId="9" borderId="0" xfId="3" applyFont="1" applyFill="1" applyBorder="1" applyAlignment="1">
      <alignment horizontal="center" vertical="center" wrapText="1"/>
    </xf>
    <xf numFmtId="0" fontId="30" fillId="19" borderId="0" xfId="0" applyFont="1" applyFill="1" applyAlignment="1" applyProtection="1">
      <alignment vertical="center" wrapText="1"/>
    </xf>
    <xf numFmtId="0" fontId="30" fillId="15" borderId="0" xfId="0" applyFont="1" applyFill="1" applyAlignment="1" applyProtection="1">
      <alignment horizontal="center" vertical="center"/>
      <protection locked="0"/>
    </xf>
    <xf numFmtId="0" fontId="75" fillId="0" borderId="0" xfId="0" applyFont="1" applyFill="1" applyAlignment="1">
      <alignment horizontal="left" vertical="center" wrapText="1"/>
    </xf>
    <xf numFmtId="167" fontId="33" fillId="14" borderId="39" xfId="4" applyNumberFormat="1" applyFont="1" applyFill="1" applyBorder="1" applyAlignment="1">
      <alignment horizontal="center"/>
    </xf>
    <xf numFmtId="167" fontId="33" fillId="14" borderId="0" xfId="0" applyNumberFormat="1" applyFont="1" applyFill="1" applyAlignment="1">
      <alignment vertical="center"/>
    </xf>
    <xf numFmtId="167" fontId="33" fillId="0" borderId="0" xfId="0" applyNumberFormat="1" applyFont="1" applyFill="1" applyAlignment="1">
      <alignment vertical="center"/>
    </xf>
    <xf numFmtId="167" fontId="87" fillId="14" borderId="0" xfId="0" applyNumberFormat="1" applyFont="1" applyFill="1" applyAlignment="1">
      <alignment vertical="center"/>
    </xf>
    <xf numFmtId="0" fontId="33" fillId="0" borderId="0" xfId="0" applyFont="1"/>
    <xf numFmtId="0" fontId="33" fillId="0" borderId="0" xfId="0" applyFont="1" applyFill="1"/>
    <xf numFmtId="0" fontId="33" fillId="0" borderId="0" xfId="0" applyFont="1" applyFill="1" applyBorder="1"/>
    <xf numFmtId="0" fontId="87" fillId="0" borderId="0" xfId="0" applyFont="1" applyBorder="1"/>
    <xf numFmtId="0" fontId="33" fillId="0" borderId="0" xfId="0" applyFont="1" applyBorder="1"/>
    <xf numFmtId="0" fontId="33" fillId="0" borderId="0" xfId="0" applyFont="1" applyAlignment="1">
      <alignment vertical="center"/>
    </xf>
    <xf numFmtId="0" fontId="33" fillId="0" borderId="0" xfId="0" applyFont="1" applyFill="1" applyAlignment="1">
      <alignment vertical="center"/>
    </xf>
    <xf numFmtId="0" fontId="33" fillId="0" borderId="0" xfId="0" applyFont="1" applyBorder="1" applyAlignment="1">
      <alignment vertical="center"/>
    </xf>
    <xf numFmtId="0" fontId="87" fillId="0" borderId="0" xfId="0" applyFont="1" applyBorder="1" applyAlignment="1">
      <alignment vertical="center"/>
    </xf>
    <xf numFmtId="0" fontId="54" fillId="10" borderId="4" xfId="0" applyFont="1" applyFill="1" applyBorder="1" applyAlignment="1" applyProtection="1">
      <alignment horizontal="center" vertical="center"/>
      <protection locked="0"/>
    </xf>
    <xf numFmtId="0" fontId="54" fillId="0" borderId="4" xfId="0" applyFont="1" applyFill="1" applyBorder="1" applyAlignment="1" applyProtection="1">
      <alignment horizontal="center" vertical="center"/>
      <protection locked="0"/>
    </xf>
    <xf numFmtId="0" fontId="53" fillId="0" borderId="4" xfId="0" applyFont="1" applyBorder="1" applyAlignment="1" applyProtection="1">
      <alignment horizontal="center" vertical="center"/>
      <protection locked="0"/>
    </xf>
    <xf numFmtId="0" fontId="53" fillId="10" borderId="4" xfId="0" applyFont="1" applyFill="1" applyBorder="1" applyAlignment="1" applyProtection="1">
      <alignment horizontal="center"/>
      <protection locked="0"/>
    </xf>
    <xf numFmtId="0" fontId="53" fillId="0" borderId="4" xfId="0" applyFont="1" applyBorder="1" applyAlignment="1" applyProtection="1">
      <alignment horizontal="center"/>
      <protection locked="0"/>
    </xf>
    <xf numFmtId="164" fontId="51" fillId="15" borderId="0" xfId="2" applyNumberFormat="1" applyFont="1" applyFill="1" applyAlignment="1" applyProtection="1">
      <alignment horizontal="center" vertical="center"/>
    </xf>
    <xf numFmtId="164" fontId="77" fillId="15" borderId="0" xfId="2" applyNumberFormat="1" applyFont="1" applyFill="1" applyAlignment="1" applyProtection="1">
      <alignment horizontal="center" vertical="center"/>
    </xf>
    <xf numFmtId="164" fontId="20" fillId="0" borderId="0" xfId="2" applyNumberFormat="1" applyFont="1" applyAlignment="1" applyProtection="1">
      <alignment horizontal="center"/>
    </xf>
    <xf numFmtId="0" fontId="59" fillId="15" borderId="4" xfId="3" applyFont="1" applyFill="1" applyBorder="1" applyAlignment="1" applyProtection="1">
      <alignment horizontal="center" vertical="center"/>
    </xf>
    <xf numFmtId="0" fontId="28" fillId="3" borderId="4" xfId="3" applyFont="1" applyFill="1" applyBorder="1" applyAlignment="1" applyProtection="1">
      <alignment horizontal="center" vertical="center"/>
    </xf>
    <xf numFmtId="165" fontId="10" fillId="15" borderId="0" xfId="0" applyNumberFormat="1" applyFont="1" applyFill="1" applyAlignment="1" applyProtection="1">
      <alignment horizontal="center" vertical="top" wrapText="1"/>
    </xf>
    <xf numFmtId="165" fontId="71" fillId="15" borderId="0" xfId="0" applyNumberFormat="1" applyFont="1" applyFill="1" applyAlignment="1" applyProtection="1">
      <alignment horizontal="center" vertical="top" wrapText="1"/>
    </xf>
    <xf numFmtId="165" fontId="71" fillId="15" borderId="0" xfId="0" applyNumberFormat="1" applyFont="1" applyFill="1" applyBorder="1" applyAlignment="1" applyProtection="1">
      <alignment horizontal="center" vertical="top" wrapText="1"/>
    </xf>
    <xf numFmtId="0" fontId="18" fillId="0" borderId="0" xfId="3" applyFont="1" applyAlignment="1" applyProtection="1">
      <alignment horizontal="center" wrapText="1"/>
    </xf>
    <xf numFmtId="0" fontId="28" fillId="7" borderId="0" xfId="3" applyFont="1" applyFill="1" applyBorder="1" applyAlignment="1" applyProtection="1">
      <alignment horizontal="center" vertical="center"/>
    </xf>
    <xf numFmtId="0" fontId="48" fillId="7" borderId="0" xfId="3" applyFont="1" applyFill="1" applyBorder="1" applyAlignment="1" applyProtection="1">
      <alignment horizontal="right" vertical="center"/>
    </xf>
    <xf numFmtId="1" fontId="33" fillId="7" borderId="0" xfId="0" applyNumberFormat="1" applyFont="1" applyFill="1" applyAlignment="1" applyProtection="1">
      <alignment horizontal="center" vertical="center" wrapText="1"/>
    </xf>
    <xf numFmtId="1" fontId="76" fillId="7" borderId="0" xfId="0" applyNumberFormat="1" applyFont="1" applyFill="1" applyAlignment="1" applyProtection="1">
      <alignment horizontal="center" vertical="center" wrapText="1"/>
    </xf>
    <xf numFmtId="164" fontId="34" fillId="5" borderId="0" xfId="2" applyNumberFormat="1" applyFont="1" applyFill="1" applyAlignment="1" applyProtection="1">
      <alignment horizontal="center" vertical="center"/>
    </xf>
    <xf numFmtId="0" fontId="18" fillId="7" borderId="20" xfId="3" applyFont="1" applyFill="1" applyBorder="1" applyAlignment="1" applyProtection="1">
      <alignment horizontal="center" wrapText="1"/>
    </xf>
    <xf numFmtId="0" fontId="20" fillId="0" borderId="0" xfId="0" applyFont="1" applyFill="1" applyProtection="1"/>
    <xf numFmtId="0" fontId="91" fillId="0" borderId="0" xfId="0" applyFont="1" applyAlignment="1">
      <alignment horizontal="center"/>
    </xf>
    <xf numFmtId="0" fontId="20" fillId="0" borderId="0" xfId="0" applyFont="1" applyFill="1" applyBorder="1" applyAlignment="1" applyProtection="1">
      <alignment vertical="center"/>
    </xf>
    <xf numFmtId="168" fontId="37" fillId="0" borderId="0" xfId="0" applyNumberFormat="1" applyFont="1" applyFill="1" applyBorder="1" applyAlignment="1" applyProtection="1">
      <alignment vertical="center"/>
    </xf>
    <xf numFmtId="168" fontId="37" fillId="10" borderId="0" xfId="0" applyNumberFormat="1" applyFont="1" applyFill="1" applyBorder="1" applyAlignment="1" applyProtection="1">
      <alignment vertical="center"/>
    </xf>
    <xf numFmtId="0" fontId="37" fillId="0" borderId="0" xfId="0" applyFont="1" applyFill="1" applyBorder="1" applyProtection="1"/>
    <xf numFmtId="0" fontId="37" fillId="10" borderId="0" xfId="0" applyFont="1" applyFill="1" applyBorder="1" applyProtection="1"/>
    <xf numFmtId="164" fontId="37" fillId="0" borderId="0" xfId="0" applyNumberFormat="1" applyFont="1" applyFill="1" applyBorder="1" applyProtection="1"/>
    <xf numFmtId="164" fontId="37" fillId="10" borderId="0" xfId="0" applyNumberFormat="1" applyFont="1" applyFill="1" applyBorder="1" applyProtection="1"/>
    <xf numFmtId="3" fontId="37" fillId="10" borderId="23" xfId="0" applyNumberFormat="1" applyFont="1" applyFill="1" applyBorder="1" applyAlignment="1" applyProtection="1">
      <alignment vertical="center"/>
    </xf>
    <xf numFmtId="3" fontId="37" fillId="0" borderId="0" xfId="0" applyNumberFormat="1" applyFont="1" applyFill="1" applyBorder="1" applyAlignment="1" applyProtection="1">
      <alignment vertical="center"/>
    </xf>
    <xf numFmtId="3" fontId="37" fillId="10" borderId="0" xfId="0" applyNumberFormat="1" applyFont="1" applyFill="1" applyBorder="1" applyAlignment="1" applyProtection="1">
      <alignment vertical="center"/>
    </xf>
    <xf numFmtId="3" fontId="94" fillId="0" borderId="0" xfId="0" applyNumberFormat="1" applyFont="1" applyFill="1" applyBorder="1" applyAlignment="1" applyProtection="1">
      <alignment vertical="center"/>
    </xf>
    <xf numFmtId="170" fontId="20" fillId="10" borderId="21" xfId="0" applyNumberFormat="1" applyFont="1" applyFill="1" applyBorder="1" applyAlignment="1" applyProtection="1">
      <alignment vertical="center"/>
    </xf>
    <xf numFmtId="170" fontId="20" fillId="0" borderId="22" xfId="0" applyNumberFormat="1" applyFont="1" applyFill="1" applyBorder="1" applyAlignment="1" applyProtection="1">
      <alignment vertical="center"/>
    </xf>
    <xf numFmtId="170" fontId="20" fillId="10" borderId="22" xfId="0" applyNumberFormat="1" applyFont="1" applyFill="1" applyBorder="1" applyAlignment="1" applyProtection="1">
      <alignment vertical="center"/>
    </xf>
    <xf numFmtId="170" fontId="37" fillId="0" borderId="22" xfId="0" applyNumberFormat="1" applyFont="1" applyFill="1" applyBorder="1" applyAlignment="1" applyProtection="1">
      <alignment vertical="center"/>
    </xf>
    <xf numFmtId="0" fontId="97" fillId="0" borderId="0" xfId="0" applyFont="1" applyBorder="1" applyAlignment="1" applyProtection="1">
      <alignment vertical="center"/>
    </xf>
    <xf numFmtId="0" fontId="98" fillId="0" borderId="0" xfId="0" applyFont="1" applyBorder="1" applyAlignment="1" applyProtection="1">
      <alignment horizontal="right" vertical="center"/>
    </xf>
    <xf numFmtId="0" fontId="97" fillId="0" borderId="0" xfId="0" applyFont="1" applyBorder="1" applyAlignment="1" applyProtection="1"/>
    <xf numFmtId="0" fontId="97" fillId="0" borderId="0" xfId="0" applyFont="1" applyBorder="1" applyAlignment="1" applyProtection="1">
      <alignment horizontal="right"/>
    </xf>
    <xf numFmtId="0" fontId="97" fillId="0" borderId="0" xfId="0" applyFont="1" applyFill="1" applyBorder="1" applyAlignment="1" applyProtection="1">
      <alignment vertical="center"/>
    </xf>
    <xf numFmtId="0" fontId="96" fillId="0" borderId="0" xfId="0" applyFont="1" applyFill="1" applyBorder="1" applyAlignment="1" applyProtection="1">
      <alignment horizontal="right" vertical="center"/>
    </xf>
    <xf numFmtId="0" fontId="97" fillId="0" borderId="0" xfId="0" applyFont="1" applyFill="1" applyBorder="1" applyAlignment="1" applyProtection="1"/>
    <xf numFmtId="0" fontId="101" fillId="15" borderId="0" xfId="0" applyFont="1" applyFill="1" applyBorder="1" applyAlignment="1" applyProtection="1">
      <alignment horizontal="right" vertical="center"/>
    </xf>
    <xf numFmtId="0" fontId="101" fillId="0" borderId="0" xfId="0" applyFont="1" applyBorder="1" applyAlignment="1" applyProtection="1">
      <alignment horizontal="right" vertical="center"/>
    </xf>
    <xf numFmtId="0" fontId="100" fillId="0" borderId="0" xfId="0" applyFont="1" applyBorder="1" applyAlignment="1" applyProtection="1"/>
    <xf numFmtId="0" fontId="100" fillId="0" borderId="0" xfId="0" applyFont="1" applyBorder="1" applyAlignment="1" applyProtection="1">
      <alignment horizontal="right"/>
    </xf>
    <xf numFmtId="0" fontId="100" fillId="0" borderId="0" xfId="0" applyFont="1" applyBorder="1" applyAlignment="1" applyProtection="1">
      <alignment horizontal="right" vertical="center"/>
    </xf>
    <xf numFmtId="0" fontId="0" fillId="0" borderId="0" xfId="0" applyAlignment="1">
      <alignment vertical="center"/>
    </xf>
    <xf numFmtId="1" fontId="20" fillId="0" borderId="0" xfId="0" applyNumberFormat="1" applyFont="1" applyFill="1" applyBorder="1" applyAlignment="1" applyProtection="1">
      <alignment vertical="center"/>
    </xf>
    <xf numFmtId="1" fontId="20" fillId="10" borderId="0" xfId="0" applyNumberFormat="1" applyFont="1" applyFill="1" applyBorder="1" applyAlignment="1" applyProtection="1">
      <alignment vertical="center"/>
    </xf>
    <xf numFmtId="1" fontId="37" fillId="10" borderId="0" xfId="0" applyNumberFormat="1" applyFont="1" applyFill="1" applyBorder="1" applyAlignment="1" applyProtection="1">
      <alignment vertical="center"/>
    </xf>
    <xf numFmtId="171" fontId="0" fillId="0" borderId="0" xfId="0" applyNumberFormat="1" applyProtection="1">
      <protection locked="0"/>
    </xf>
    <xf numFmtId="0" fontId="103" fillId="0" borderId="0" xfId="0" applyFont="1" applyProtection="1"/>
    <xf numFmtId="0" fontId="105" fillId="0" borderId="0" xfId="0" applyFont="1" applyAlignment="1" applyProtection="1">
      <alignment horizontal="center" vertical="center"/>
    </xf>
    <xf numFmtId="0" fontId="0" fillId="0" borderId="3" xfId="0" applyFill="1" applyBorder="1" applyProtection="1">
      <protection locked="0"/>
    </xf>
    <xf numFmtId="0" fontId="0" fillId="10" borderId="3" xfId="0" applyFill="1" applyBorder="1" applyProtection="1">
      <protection locked="0"/>
    </xf>
    <xf numFmtId="0" fontId="0" fillId="0" borderId="30" xfId="0" applyFill="1" applyBorder="1" applyProtection="1">
      <protection locked="0"/>
    </xf>
    <xf numFmtId="0" fontId="0" fillId="10" borderId="30" xfId="0" applyFill="1" applyBorder="1" applyProtection="1">
      <protection locked="0"/>
    </xf>
    <xf numFmtId="0" fontId="0" fillId="0" borderId="41" xfId="0" applyFill="1" applyBorder="1" applyProtection="1">
      <protection locked="0"/>
    </xf>
    <xf numFmtId="0" fontId="0" fillId="10" borderId="41" xfId="0" applyFill="1" applyBorder="1" applyProtection="1">
      <protection locked="0"/>
    </xf>
    <xf numFmtId="0" fontId="0" fillId="10" borderId="32" xfId="0" applyFill="1" applyBorder="1" applyProtection="1">
      <protection locked="0"/>
    </xf>
    <xf numFmtId="0" fontId="0" fillId="10" borderId="33" xfId="0" applyFill="1" applyBorder="1" applyProtection="1">
      <protection locked="0"/>
    </xf>
    <xf numFmtId="0" fontId="0" fillId="10" borderId="35" xfId="0" applyFill="1" applyBorder="1" applyProtection="1">
      <protection locked="0"/>
    </xf>
    <xf numFmtId="0" fontId="0" fillId="10" borderId="42" xfId="0" applyFill="1" applyBorder="1" applyProtection="1">
      <protection locked="0"/>
    </xf>
    <xf numFmtId="171" fontId="104" fillId="0" borderId="43" xfId="0" applyNumberFormat="1" applyFont="1" applyBorder="1" applyAlignment="1" applyProtection="1">
      <alignment vertical="center"/>
    </xf>
    <xf numFmtId="171" fontId="0" fillId="0" borderId="44" xfId="0" applyNumberFormat="1" applyFill="1" applyBorder="1" applyProtection="1">
      <protection locked="0"/>
    </xf>
    <xf numFmtId="171" fontId="0" fillId="10" borderId="44" xfId="0" applyNumberFormat="1" applyFill="1" applyBorder="1" applyProtection="1">
      <protection locked="0"/>
    </xf>
    <xf numFmtId="171" fontId="0" fillId="10" borderId="45" xfId="0" applyNumberFormat="1" applyFill="1" applyBorder="1" applyProtection="1">
      <protection locked="0"/>
    </xf>
    <xf numFmtId="171" fontId="105" fillId="15" borderId="44" xfId="0" applyNumberFormat="1" applyFont="1" applyFill="1" applyBorder="1" applyAlignment="1" applyProtection="1">
      <alignment horizontal="center" vertical="center"/>
    </xf>
    <xf numFmtId="0" fontId="105" fillId="15" borderId="30" xfId="0" applyFont="1" applyFill="1" applyBorder="1" applyAlignment="1" applyProtection="1">
      <alignment horizontal="center" vertical="center"/>
    </xf>
    <xf numFmtId="0" fontId="105" fillId="15" borderId="4" xfId="0" applyFont="1" applyFill="1" applyBorder="1" applyAlignment="1" applyProtection="1">
      <alignment horizontal="center" vertical="center"/>
    </xf>
    <xf numFmtId="0" fontId="105" fillId="15" borderId="3" xfId="0" applyFont="1" applyFill="1" applyBorder="1" applyAlignment="1" applyProtection="1">
      <alignment horizontal="center" vertical="center"/>
    </xf>
    <xf numFmtId="0" fontId="105" fillId="15" borderId="41" xfId="0" applyFont="1" applyFill="1" applyBorder="1" applyAlignment="1" applyProtection="1">
      <alignment horizontal="center" vertical="center" wrapText="1"/>
    </xf>
    <xf numFmtId="0" fontId="105" fillId="3" borderId="31" xfId="0" applyFont="1" applyFill="1" applyBorder="1" applyAlignment="1" applyProtection="1">
      <alignment horizontal="center" vertical="center" wrapText="1"/>
    </xf>
    <xf numFmtId="0" fontId="103" fillId="3" borderId="29" xfId="0" applyFont="1" applyFill="1" applyBorder="1" applyAlignment="1" applyProtection="1">
      <alignment horizontal="center" wrapText="1"/>
    </xf>
    <xf numFmtId="0" fontId="0" fillId="0" borderId="31" xfId="0" applyFill="1" applyBorder="1" applyProtection="1"/>
    <xf numFmtId="0" fontId="0" fillId="10" borderId="31" xfId="0" applyFill="1" applyBorder="1" applyProtection="1"/>
    <xf numFmtId="0" fontId="0" fillId="10" borderId="34" xfId="0" applyFill="1" applyBorder="1" applyProtection="1"/>
    <xf numFmtId="0" fontId="0" fillId="2" borderId="4" xfId="0" applyFill="1" applyBorder="1" applyAlignment="1">
      <alignment horizontal="center" vertical="center"/>
    </xf>
    <xf numFmtId="0" fontId="0" fillId="14" borderId="4" xfId="0" applyFill="1" applyBorder="1" applyAlignment="1">
      <alignment horizontal="center" vertical="center"/>
    </xf>
    <xf numFmtId="0" fontId="0" fillId="9" borderId="4" xfId="0" applyFill="1" applyBorder="1" applyAlignment="1">
      <alignment horizontal="center" vertical="center"/>
    </xf>
    <xf numFmtId="0" fontId="67" fillId="21" borderId="4" xfId="0" applyFont="1" applyFill="1" applyBorder="1" applyAlignment="1">
      <alignment horizontal="center" vertical="center"/>
    </xf>
    <xf numFmtId="0" fontId="67" fillId="22" borderId="4" xfId="0" applyFont="1" applyFill="1" applyBorder="1" applyAlignment="1">
      <alignment horizontal="center" vertical="center"/>
    </xf>
    <xf numFmtId="0" fontId="0" fillId="0" borderId="4" xfId="0" applyBorder="1" applyAlignment="1">
      <alignment horizontal="center" vertical="center"/>
    </xf>
    <xf numFmtId="0" fontId="67" fillId="16" borderId="4" xfId="0" applyFont="1" applyFill="1" applyBorder="1" applyAlignment="1">
      <alignment horizontal="center" vertical="center"/>
    </xf>
    <xf numFmtId="0" fontId="67" fillId="20" borderId="4" xfId="0" applyFont="1" applyFill="1" applyBorder="1" applyAlignment="1">
      <alignment horizontal="center" vertical="center"/>
    </xf>
    <xf numFmtId="0" fontId="0" fillId="0" borderId="0" xfId="0" applyFont="1"/>
    <xf numFmtId="0" fontId="0" fillId="0" borderId="0" xfId="0" applyBorder="1" applyAlignment="1">
      <alignment horizontal="center" vertical="center"/>
    </xf>
    <xf numFmtId="0" fontId="30" fillId="0" borderId="0" xfId="0" applyFont="1" applyAlignment="1" applyProtection="1">
      <alignment horizontal="right"/>
    </xf>
    <xf numFmtId="5" fontId="57" fillId="14" borderId="19" xfId="0" applyNumberFormat="1" applyFont="1" applyFill="1" applyBorder="1" applyAlignment="1" applyProtection="1">
      <alignment vertical="center" wrapText="1"/>
    </xf>
    <xf numFmtId="7" fontId="57" fillId="14" borderId="19" xfId="0" applyNumberFormat="1" applyFont="1" applyFill="1" applyBorder="1" applyAlignment="1" applyProtection="1">
      <alignment vertical="center" wrapText="1"/>
    </xf>
    <xf numFmtId="0" fontId="55" fillId="15" borderId="20" xfId="0" applyFont="1" applyFill="1" applyBorder="1" applyAlignment="1" applyProtection="1">
      <protection locked="0"/>
    </xf>
    <xf numFmtId="0" fontId="55" fillId="15" borderId="24" xfId="0" applyFont="1" applyFill="1" applyBorder="1" applyAlignment="1" applyProtection="1">
      <protection locked="0"/>
    </xf>
    <xf numFmtId="0" fontId="43" fillId="15" borderId="46" xfId="0" applyFont="1" applyFill="1" applyBorder="1" applyAlignment="1">
      <alignment horizontal="center" vertical="center"/>
    </xf>
    <xf numFmtId="169" fontId="4" fillId="15" borderId="47" xfId="0" applyNumberFormat="1" applyFont="1" applyFill="1" applyBorder="1" applyAlignment="1" applyProtection="1">
      <alignment horizontal="center" vertical="center" wrapText="1"/>
    </xf>
    <xf numFmtId="164" fontId="51" fillId="15" borderId="48" xfId="2" applyNumberFormat="1" applyFont="1" applyFill="1" applyBorder="1" applyAlignment="1" applyProtection="1">
      <alignment horizontal="center" vertical="center"/>
    </xf>
    <xf numFmtId="0" fontId="0" fillId="10" borderId="49" xfId="0" applyFill="1" applyBorder="1" applyProtection="1">
      <protection locked="0"/>
    </xf>
    <xf numFmtId="165" fontId="85" fillId="15" borderId="46" xfId="0" applyNumberFormat="1" applyFont="1" applyFill="1" applyBorder="1" applyAlignment="1" applyProtection="1">
      <alignment horizontal="center" vertical="center" wrapText="1"/>
      <protection locked="0"/>
    </xf>
    <xf numFmtId="9" fontId="51" fillId="19" borderId="50" xfId="4" applyFont="1" applyFill="1" applyBorder="1" applyAlignment="1" applyProtection="1">
      <alignment horizontal="center" vertical="center"/>
      <protection locked="0"/>
    </xf>
    <xf numFmtId="9" fontId="88" fillId="15" borderId="51" xfId="4" applyFont="1" applyFill="1" applyBorder="1" applyAlignment="1" applyProtection="1">
      <alignment horizontal="center" vertical="center"/>
      <protection locked="0"/>
    </xf>
    <xf numFmtId="0" fontId="84" fillId="3" borderId="52" xfId="3" applyFont="1" applyFill="1" applyBorder="1" applyAlignment="1">
      <alignment horizontal="center" vertical="top" wrapText="1"/>
    </xf>
    <xf numFmtId="9" fontId="51" fillId="19" borderId="50" xfId="4" applyFont="1" applyFill="1" applyBorder="1" applyAlignment="1" applyProtection="1">
      <alignment horizontal="center"/>
      <protection locked="0"/>
    </xf>
    <xf numFmtId="9" fontId="88" fillId="15" borderId="51" xfId="4" applyFont="1" applyFill="1" applyBorder="1" applyAlignment="1" applyProtection="1">
      <alignment horizontal="center"/>
      <protection locked="0"/>
    </xf>
    <xf numFmtId="0" fontId="84" fillId="14" borderId="52" xfId="3" applyFont="1" applyFill="1" applyBorder="1" applyAlignment="1">
      <alignment horizontal="center" vertical="top" wrapText="1"/>
    </xf>
    <xf numFmtId="9" fontId="51" fillId="3" borderId="53" xfId="4" applyFont="1" applyFill="1" applyBorder="1" applyAlignment="1" applyProtection="1">
      <alignment horizontal="center"/>
      <protection locked="0"/>
    </xf>
    <xf numFmtId="169" fontId="55" fillId="0" borderId="28" xfId="2" applyNumberFormat="1" applyFont="1" applyBorder="1" applyAlignment="1" applyProtection="1">
      <alignment horizontal="left" vertical="center"/>
      <protection locked="0"/>
    </xf>
    <xf numFmtId="1" fontId="55" fillId="0" borderId="8" xfId="2" applyNumberFormat="1" applyFont="1" applyBorder="1" applyAlignment="1" applyProtection="1">
      <alignment horizontal="center" vertical="center"/>
      <protection locked="0"/>
    </xf>
    <xf numFmtId="164" fontId="55" fillId="0" borderId="29" xfId="2" applyNumberFormat="1" applyFont="1" applyBorder="1" applyAlignment="1" applyProtection="1">
      <alignment horizontal="center" vertical="center"/>
      <protection locked="0"/>
    </xf>
    <xf numFmtId="169" fontId="55" fillId="0" borderId="8" xfId="2" applyNumberFormat="1" applyFont="1" applyBorder="1" applyAlignment="1" applyProtection="1">
      <alignment horizontal="center" vertical="center"/>
      <protection locked="0"/>
    </xf>
    <xf numFmtId="0" fontId="90" fillId="0" borderId="0" xfId="5" applyAlignment="1">
      <alignment horizontal="left" vertical="center"/>
    </xf>
    <xf numFmtId="0" fontId="109" fillId="0" borderId="0" xfId="0" applyFont="1" applyAlignment="1">
      <alignment horizontal="center"/>
    </xf>
    <xf numFmtId="0" fontId="110" fillId="0" borderId="0" xfId="0" applyFont="1" applyAlignment="1">
      <alignment horizontal="center"/>
    </xf>
    <xf numFmtId="0" fontId="92" fillId="0" borderId="0" xfId="0" applyFont="1" applyAlignment="1">
      <alignment horizontal="right"/>
    </xf>
    <xf numFmtId="0" fontId="0" fillId="0" borderId="0" xfId="0" applyAlignment="1">
      <alignment horizontal="left" vertical="center" indent="1"/>
    </xf>
    <xf numFmtId="3" fontId="20" fillId="10" borderId="0" xfId="0" applyNumberFormat="1" applyFont="1" applyFill="1" applyBorder="1" applyAlignment="1" applyProtection="1">
      <alignment vertical="center"/>
      <protection locked="0"/>
    </xf>
    <xf numFmtId="3" fontId="20" fillId="0" borderId="0" xfId="0" applyNumberFormat="1" applyFont="1" applyFill="1" applyBorder="1" applyAlignment="1" applyProtection="1">
      <alignment vertical="center"/>
      <protection locked="0"/>
    </xf>
    <xf numFmtId="2" fontId="62" fillId="18" borderId="0" xfId="0" applyNumberFormat="1" applyFont="1" applyFill="1" applyProtection="1"/>
    <xf numFmtId="2" fontId="62" fillId="0" borderId="0" xfId="0" applyNumberFormat="1" applyFont="1" applyFill="1" applyProtection="1"/>
    <xf numFmtId="2" fontId="62" fillId="18" borderId="19" xfId="0" applyNumberFormat="1" applyFont="1" applyFill="1" applyBorder="1" applyProtection="1"/>
    <xf numFmtId="165" fontId="20" fillId="10" borderId="20" xfId="0" applyNumberFormat="1" applyFont="1" applyFill="1" applyBorder="1" applyAlignment="1" applyProtection="1">
      <alignment vertical="center"/>
    </xf>
    <xf numFmtId="1" fontId="20" fillId="10" borderId="20" xfId="0" applyNumberFormat="1" applyFont="1" applyFill="1" applyBorder="1" applyAlignment="1" applyProtection="1">
      <alignment vertical="center"/>
    </xf>
    <xf numFmtId="0" fontId="20" fillId="0" borderId="0" xfId="0" applyFont="1" applyAlignment="1" applyProtection="1">
      <alignment vertical="center"/>
    </xf>
    <xf numFmtId="165" fontId="20" fillId="0" borderId="20" xfId="0" applyNumberFormat="1" applyFont="1" applyFill="1" applyBorder="1" applyAlignment="1" applyProtection="1">
      <alignment vertical="center"/>
    </xf>
    <xf numFmtId="1" fontId="20" fillId="0" borderId="20" xfId="0" applyNumberFormat="1" applyFont="1" applyFill="1" applyBorder="1" applyAlignment="1" applyProtection="1">
      <alignment vertical="center"/>
    </xf>
    <xf numFmtId="0" fontId="20" fillId="0" borderId="0" xfId="0" applyFont="1" applyAlignment="1" applyProtection="1"/>
    <xf numFmtId="0" fontId="20" fillId="0" borderId="0" xfId="0" applyFont="1" applyProtection="1"/>
    <xf numFmtId="164" fontId="20" fillId="0" borderId="27" xfId="0" applyNumberFormat="1" applyFont="1" applyFill="1" applyBorder="1" applyAlignment="1">
      <alignment vertical="center"/>
    </xf>
    <xf numFmtId="167" fontId="20" fillId="0" borderId="27" xfId="0" applyNumberFormat="1" applyFont="1" applyFill="1" applyBorder="1" applyAlignment="1">
      <alignment vertical="center"/>
    </xf>
    <xf numFmtId="0" fontId="106" fillId="0" borderId="0" xfId="0" applyFont="1" applyAlignment="1">
      <alignment horizontal="left" vertical="center" wrapText="1"/>
    </xf>
    <xf numFmtId="0" fontId="66" fillId="15" borderId="0" xfId="0" applyFont="1" applyFill="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left" vertical="top" wrapText="1"/>
    </xf>
    <xf numFmtId="0" fontId="66" fillId="0" borderId="0" xfId="0" applyFont="1" applyFill="1" applyAlignment="1">
      <alignment horizontal="left" vertical="center" wrapText="1"/>
    </xf>
    <xf numFmtId="0" fontId="66" fillId="3" borderId="0" xfId="0" applyFont="1" applyFill="1" applyAlignment="1">
      <alignment horizontal="left" vertical="center" wrapText="1"/>
    </xf>
    <xf numFmtId="0" fontId="75" fillId="2" borderId="0" xfId="0" applyFont="1" applyFill="1" applyAlignment="1">
      <alignment horizontal="left" vertical="center" wrapText="1"/>
    </xf>
    <xf numFmtId="0" fontId="68" fillId="0" borderId="0" xfId="0" applyFont="1" applyAlignment="1">
      <alignment horizontal="left" vertical="top" wrapText="1"/>
    </xf>
    <xf numFmtId="167" fontId="60" fillId="14" borderId="36" xfId="0" applyNumberFormat="1" applyFont="1" applyFill="1" applyBorder="1" applyAlignment="1" applyProtection="1">
      <alignment horizontal="center"/>
    </xf>
    <xf numFmtId="167" fontId="60" fillId="14" borderId="37" xfId="0" applyNumberFormat="1" applyFont="1" applyFill="1" applyBorder="1" applyAlignment="1" applyProtection="1">
      <alignment horizontal="center"/>
    </xf>
    <xf numFmtId="167" fontId="60" fillId="14" borderId="38" xfId="0" applyNumberFormat="1" applyFont="1" applyFill="1" applyBorder="1" applyAlignment="1" applyProtection="1">
      <alignment horizontal="center"/>
    </xf>
    <xf numFmtId="167" fontId="87" fillId="14" borderId="36" xfId="0" applyNumberFormat="1" applyFont="1" applyFill="1" applyBorder="1" applyAlignment="1">
      <alignment horizontal="center"/>
    </xf>
    <xf numFmtId="167" fontId="87" fillId="14" borderId="38" xfId="0" applyNumberFormat="1" applyFont="1" applyFill="1" applyBorder="1" applyAlignment="1">
      <alignment horizontal="center"/>
    </xf>
    <xf numFmtId="0" fontId="97" fillId="0" borderId="0" xfId="0" applyFont="1" applyBorder="1" applyAlignment="1" applyProtection="1">
      <alignment horizontal="right" vertical="center" wrapText="1"/>
    </xf>
    <xf numFmtId="164" fontId="45" fillId="0" borderId="0" xfId="2" applyNumberFormat="1" applyFont="1" applyBorder="1" applyAlignment="1" applyProtection="1">
      <alignment horizontal="left" vertical="center" wrapText="1"/>
    </xf>
    <xf numFmtId="0" fontId="95" fillId="0" borderId="0" xfId="0" applyFont="1" applyBorder="1" applyAlignment="1" applyProtection="1">
      <alignment horizontal="center" vertical="center"/>
    </xf>
    <xf numFmtId="0" fontId="95" fillId="0" borderId="40" xfId="0" applyFont="1" applyBorder="1" applyAlignment="1" applyProtection="1">
      <alignment horizontal="center" vertical="center"/>
    </xf>
    <xf numFmtId="0" fontId="103" fillId="3" borderId="8" xfId="0" applyFont="1" applyFill="1" applyBorder="1" applyAlignment="1" applyProtection="1">
      <alignment horizontal="center" vertical="center"/>
    </xf>
    <xf numFmtId="0" fontId="103" fillId="3" borderId="29" xfId="0" applyFont="1" applyFill="1" applyBorder="1" applyAlignment="1" applyProtection="1">
      <alignment horizontal="center" vertical="center"/>
    </xf>
    <xf numFmtId="0" fontId="103" fillId="3" borderId="28" xfId="0" applyFont="1" applyFill="1" applyBorder="1" applyAlignment="1" applyProtection="1">
      <alignment horizontal="center" vertical="center"/>
    </xf>
    <xf numFmtId="0" fontId="41" fillId="15" borderId="0" xfId="3" applyFont="1" applyFill="1" applyBorder="1" applyAlignment="1" applyProtection="1">
      <alignment horizontal="center" vertical="center" wrapText="1"/>
    </xf>
    <xf numFmtId="0" fontId="41" fillId="15" borderId="25" xfId="3" applyFont="1" applyFill="1" applyBorder="1" applyAlignment="1" applyProtection="1">
      <alignment horizontal="center" vertical="center" wrapText="1"/>
    </xf>
    <xf numFmtId="0" fontId="69" fillId="15" borderId="0" xfId="3" applyFont="1" applyFill="1" applyAlignment="1" applyProtection="1">
      <alignment horizontal="center" vertical="center" wrapText="1"/>
    </xf>
    <xf numFmtId="0" fontId="69" fillId="15" borderId="25" xfId="3" applyFont="1" applyFill="1" applyBorder="1" applyAlignment="1" applyProtection="1">
      <alignment horizontal="center" vertical="center" wrapText="1"/>
    </xf>
    <xf numFmtId="0" fontId="40" fillId="3" borderId="0" xfId="3" applyFont="1" applyFill="1" applyBorder="1" applyAlignment="1" applyProtection="1">
      <alignment horizontal="center" vertical="center" wrapText="1"/>
    </xf>
    <xf numFmtId="164" fontId="49" fillId="0" borderId="19" xfId="2" applyNumberFormat="1" applyFont="1" applyBorder="1" applyAlignment="1" applyProtection="1">
      <alignment horizontal="center" vertical="center" wrapText="1"/>
    </xf>
    <xf numFmtId="164" fontId="42" fillId="3" borderId="54" xfId="0" applyNumberFormat="1" applyFont="1" applyFill="1" applyBorder="1" applyAlignment="1" applyProtection="1">
      <alignment horizontal="center" vertical="center" wrapText="1"/>
    </xf>
    <xf numFmtId="164" fontId="10" fillId="3" borderId="55" xfId="0" applyNumberFormat="1" applyFont="1" applyFill="1" applyBorder="1" applyAlignment="1" applyProtection="1">
      <alignment horizontal="center" vertical="center" wrapText="1"/>
    </xf>
    <xf numFmtId="164" fontId="10" fillId="3" borderId="27" xfId="0" applyNumberFormat="1" applyFont="1" applyFill="1" applyBorder="1" applyAlignment="1" applyProtection="1">
      <alignment horizontal="center" vertical="center" wrapText="1"/>
    </xf>
    <xf numFmtId="164" fontId="10" fillId="3" borderId="20" xfId="0" applyNumberFormat="1" applyFont="1" applyFill="1" applyBorder="1" applyAlignment="1" applyProtection="1">
      <alignment horizontal="center" vertical="center" wrapText="1"/>
    </xf>
    <xf numFmtId="0" fontId="109" fillId="0" borderId="0" xfId="0" applyFont="1" applyAlignment="1">
      <alignment horizontal="center"/>
    </xf>
    <xf numFmtId="0" fontId="111" fillId="0" borderId="0" xfId="5" applyFont="1" applyAlignment="1">
      <alignment horizontal="center"/>
    </xf>
    <xf numFmtId="0" fontId="111" fillId="0" borderId="0" xfId="5" applyFont="1" applyAlignment="1">
      <alignment horizontal="center" vertical="center"/>
    </xf>
    <xf numFmtId="0" fontId="86" fillId="0" borderId="0" xfId="0" applyFont="1" applyAlignment="1">
      <alignment horizontal="center" vertical="center"/>
    </xf>
    <xf numFmtId="0" fontId="70" fillId="0" borderId="0" xfId="0" applyFont="1" applyAlignment="1">
      <alignment horizontal="left" vertical="center" wrapText="1"/>
    </xf>
    <xf numFmtId="0" fontId="20" fillId="0" borderId="0" xfId="0" applyFont="1" applyBorder="1" applyAlignment="1">
      <alignment horizontal="right" vertical="center" wrapText="1"/>
    </xf>
    <xf numFmtId="164" fontId="20" fillId="3" borderId="1" xfId="2" applyNumberFormat="1" applyFont="1" applyFill="1" applyBorder="1" applyAlignment="1">
      <alignment horizontal="center"/>
    </xf>
    <xf numFmtId="164" fontId="20" fillId="3" borderId="2" xfId="2" applyNumberFormat="1" applyFont="1" applyFill="1" applyBorder="1" applyAlignment="1">
      <alignment horizontal="center"/>
    </xf>
    <xf numFmtId="164" fontId="20" fillId="3" borderId="3" xfId="2" applyNumberFormat="1" applyFont="1" applyFill="1" applyBorder="1" applyAlignment="1">
      <alignment horizontal="center"/>
    </xf>
    <xf numFmtId="164" fontId="20" fillId="3" borderId="9" xfId="2" applyNumberFormat="1" applyFont="1" applyFill="1" applyBorder="1" applyAlignment="1">
      <alignment horizontal="center"/>
    </xf>
    <xf numFmtId="164" fontId="20" fillId="3" borderId="6" xfId="2" applyNumberFormat="1" applyFont="1" applyFill="1" applyBorder="1" applyAlignment="1">
      <alignment horizontal="center"/>
    </xf>
    <xf numFmtId="164" fontId="20" fillId="3" borderId="4" xfId="2" applyNumberFormat="1" applyFont="1" applyFill="1" applyBorder="1" applyAlignment="1">
      <alignment horizontal="center"/>
    </xf>
    <xf numFmtId="3" fontId="20" fillId="0" borderId="6" xfId="0" applyNumberFormat="1" applyFont="1" applyFill="1" applyBorder="1" applyAlignment="1">
      <alignment horizontal="right" vertical="center"/>
    </xf>
    <xf numFmtId="3" fontId="20" fillId="0" borderId="7" xfId="0" applyNumberFormat="1" applyFont="1" applyFill="1" applyBorder="1" applyAlignment="1">
      <alignment horizontal="right" vertical="center"/>
    </xf>
    <xf numFmtId="2" fontId="20" fillId="0" borderId="6" xfId="0" applyNumberFormat="1" applyFont="1" applyBorder="1" applyAlignment="1">
      <alignment horizontal="center" vertical="center"/>
    </xf>
    <xf numFmtId="2" fontId="20" fillId="0" borderId="7" xfId="0" applyNumberFormat="1" applyFont="1" applyBorder="1" applyAlignment="1">
      <alignment horizontal="center" vertical="center"/>
    </xf>
    <xf numFmtId="0" fontId="20" fillId="0" borderId="6" xfId="0" applyFont="1" applyBorder="1" applyAlignment="1">
      <alignment horizontal="right" vertical="center"/>
    </xf>
    <xf numFmtId="0" fontId="20" fillId="0" borderId="7" xfId="0" applyFont="1" applyBorder="1" applyAlignment="1">
      <alignment horizontal="right" vertical="center"/>
    </xf>
    <xf numFmtId="2" fontId="20" fillId="0" borderId="6" xfId="0" applyNumberFormat="1" applyFont="1" applyBorder="1" applyAlignment="1">
      <alignment horizontal="right" vertical="center"/>
    </xf>
    <xf numFmtId="2" fontId="20" fillId="0" borderId="7" xfId="0" applyNumberFormat="1" applyFont="1" applyBorder="1" applyAlignment="1">
      <alignment horizontal="right" vertical="center"/>
    </xf>
    <xf numFmtId="3" fontId="20" fillId="0" borderId="0" xfId="0" applyNumberFormat="1" applyFont="1" applyFill="1" applyBorder="1" applyAlignment="1">
      <alignment horizontal="right" vertical="center"/>
    </xf>
    <xf numFmtId="3" fontId="20" fillId="0" borderId="8" xfId="0" applyNumberFormat="1" applyFont="1" applyFill="1" applyBorder="1" applyAlignment="1">
      <alignment horizontal="right" vertical="center"/>
    </xf>
    <xf numFmtId="3" fontId="20" fillId="0" borderId="0" xfId="0" applyNumberFormat="1" applyFont="1" applyBorder="1" applyAlignment="1">
      <alignment horizontal="right" vertical="center"/>
    </xf>
    <xf numFmtId="3" fontId="20" fillId="0" borderId="7" xfId="0" applyNumberFormat="1" applyFont="1" applyBorder="1" applyAlignment="1">
      <alignment horizontal="right" vertical="center"/>
    </xf>
    <xf numFmtId="0" fontId="20" fillId="0" borderId="0" xfId="0" applyFont="1" applyAlignment="1">
      <alignment horizontal="center" vertical="center"/>
    </xf>
    <xf numFmtId="164" fontId="0" fillId="3" borderId="1" xfId="2" applyNumberFormat="1" applyFont="1" applyFill="1" applyBorder="1" applyAlignment="1">
      <alignment horizontal="center"/>
    </xf>
    <xf numFmtId="164" fontId="0" fillId="3" borderId="2" xfId="2" applyNumberFormat="1" applyFont="1" applyFill="1" applyBorder="1" applyAlignment="1">
      <alignment horizontal="center"/>
    </xf>
    <xf numFmtId="164" fontId="0" fillId="3" borderId="3" xfId="2" applyNumberFormat="1" applyFont="1" applyFill="1" applyBorder="1" applyAlignment="1">
      <alignment horizontal="center"/>
    </xf>
    <xf numFmtId="164" fontId="0" fillId="3" borderId="9" xfId="2" applyNumberFormat="1" applyFont="1" applyFill="1" applyBorder="1" applyAlignment="1">
      <alignment horizontal="center"/>
    </xf>
    <xf numFmtId="164" fontId="0" fillId="3" borderId="6" xfId="2" applyNumberFormat="1" applyFont="1" applyFill="1" applyBorder="1" applyAlignment="1">
      <alignment horizontal="center"/>
    </xf>
    <xf numFmtId="164" fontId="0" fillId="3" borderId="4" xfId="2" applyNumberFormat="1" applyFont="1" applyFill="1" applyBorder="1" applyAlignment="1">
      <alignment horizontal="center"/>
    </xf>
    <xf numFmtId="3" fontId="0" fillId="0" borderId="6" xfId="0" applyNumberFormat="1" applyBorder="1" applyAlignment="1">
      <alignment horizontal="right" vertical="center"/>
    </xf>
    <xf numFmtId="3" fontId="0" fillId="0" borderId="0" xfId="0" applyNumberFormat="1" applyBorder="1" applyAlignment="1">
      <alignment horizontal="right" vertical="center"/>
    </xf>
    <xf numFmtId="3" fontId="0" fillId="0" borderId="7" xfId="0" applyNumberFormat="1" applyBorder="1" applyAlignment="1">
      <alignment horizontal="right" vertical="center"/>
    </xf>
    <xf numFmtId="2" fontId="0" fillId="0" borderId="6" xfId="0" applyNumberFormat="1" applyBorder="1" applyAlignment="1">
      <alignment horizontal="right" vertical="center"/>
    </xf>
    <xf numFmtId="2" fontId="0" fillId="0" borderId="0" xfId="0" applyNumberFormat="1"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right" vertical="center"/>
    </xf>
    <xf numFmtId="2" fontId="0" fillId="0" borderId="6" xfId="0" applyNumberFormat="1" applyBorder="1" applyAlignment="1">
      <alignment horizontal="center" vertical="center"/>
    </xf>
    <xf numFmtId="2" fontId="0" fillId="0" borderId="0" xfId="0" applyNumberFormat="1" applyBorder="1" applyAlignment="1">
      <alignment horizontal="center" vertical="center"/>
    </xf>
    <xf numFmtId="2" fontId="0" fillId="0" borderId="7" xfId="0" applyNumberFormat="1" applyBorder="1" applyAlignment="1">
      <alignment horizontal="center" vertical="center"/>
    </xf>
    <xf numFmtId="0" fontId="0" fillId="0" borderId="6" xfId="0" applyBorder="1" applyAlignment="1">
      <alignment horizontal="right" vertical="center"/>
    </xf>
    <xf numFmtId="0" fontId="0" fillId="0" borderId="0" xfId="0" applyBorder="1" applyAlignment="1">
      <alignment horizontal="right" vertical="center"/>
    </xf>
    <xf numFmtId="0" fontId="0" fillId="0" borderId="7" xfId="0" applyBorder="1" applyAlignment="1">
      <alignment horizontal="right" vertical="center"/>
    </xf>
    <xf numFmtId="2" fontId="0" fillId="0" borderId="7" xfId="0" applyNumberFormat="1" applyBorder="1" applyAlignment="1">
      <alignment horizontal="right" vertical="center"/>
    </xf>
    <xf numFmtId="3" fontId="0" fillId="0" borderId="8" xfId="0" applyNumberFormat="1" applyBorder="1" applyAlignment="1">
      <alignment horizontal="right" vertical="center"/>
    </xf>
    <xf numFmtId="0" fontId="69" fillId="15" borderId="56" xfId="3" applyFont="1" applyFill="1" applyBorder="1" applyAlignment="1" applyProtection="1">
      <alignment horizontal="center" vertical="center" wrapText="1"/>
      <protection locked="0"/>
    </xf>
    <xf numFmtId="0" fontId="69" fillId="15" borderId="57" xfId="3" applyFont="1" applyFill="1" applyBorder="1" applyAlignment="1" applyProtection="1">
      <alignment horizontal="center" vertical="center" wrapText="1"/>
      <protection locked="0"/>
    </xf>
    <xf numFmtId="0" fontId="18" fillId="7" borderId="20" xfId="3" applyFont="1" applyFill="1" applyBorder="1" applyAlignment="1" applyProtection="1">
      <alignment horizontal="center" wrapText="1"/>
      <protection locked="0"/>
    </xf>
  </cellXfs>
  <cellStyles count="6">
    <cellStyle name="Comma" xfId="1" builtinId="3"/>
    <cellStyle name="Currency 2" xfId="2" xr:uid="{00000000-0005-0000-0000-000001000000}"/>
    <cellStyle name="Hyperlink" xfId="5" builtinId="8"/>
    <cellStyle name="Normal" xfId="0" builtinId="0"/>
    <cellStyle name="Normal 2" xfId="3" xr:uid="{00000000-0005-0000-0000-000003000000}"/>
    <cellStyle name="Percent" xfId="4" builtinId="5"/>
  </cellStyles>
  <dxfs count="212">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34998626667073579"/>
      </font>
    </dxf>
    <dxf>
      <font>
        <color rgb="FF006100"/>
      </font>
      <fill>
        <patternFill>
          <bgColor rgb="FFC6EFCE"/>
        </patternFill>
      </fill>
    </dxf>
    <dxf>
      <font>
        <color rgb="FF9C5700"/>
      </font>
      <fill>
        <patternFill>
          <bgColor rgb="FFFFEB9C"/>
        </patternFill>
      </fill>
    </dxf>
    <dxf>
      <font>
        <color theme="0" tint="-0.34998626667073579"/>
      </font>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tint="-0.24994659260841701"/>
      </font>
    </dxf>
    <dxf>
      <font>
        <color theme="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theme="1"/>
      </font>
    </dxf>
    <dxf>
      <font>
        <color auto="1"/>
      </font>
    </dxf>
    <dxf>
      <font>
        <color auto="1"/>
      </font>
    </dxf>
    <dxf>
      <font>
        <color auto="1"/>
      </font>
    </dxf>
    <dxf>
      <font>
        <color auto="1"/>
      </font>
    </dxf>
    <dxf>
      <font>
        <color auto="1"/>
      </font>
    </dxf>
    <dxf>
      <font>
        <color auto="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rgb="FF006100"/>
      </font>
      <fill>
        <patternFill>
          <bgColor rgb="FFC6EF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auto="1"/>
      </font>
    </dxf>
    <dxf>
      <font>
        <color auto="1"/>
      </font>
    </dxf>
    <dxf>
      <font>
        <color auto="1"/>
      </font>
    </dxf>
    <dxf>
      <font>
        <color auto="1"/>
      </font>
    </dxf>
    <dxf>
      <font>
        <color auto="1"/>
      </font>
    </dxf>
    <dxf>
      <font>
        <color auto="1"/>
      </font>
    </dxf>
    <dxf>
      <font>
        <color auto="1"/>
      </font>
    </dxf>
    <dxf>
      <font>
        <color auto="1"/>
      </font>
    </dxf>
    <dxf>
      <font>
        <color theme="1"/>
      </font>
    </dxf>
    <dxf>
      <font>
        <color auto="1"/>
      </font>
    </dxf>
    <dxf>
      <font>
        <color auto="1"/>
      </font>
    </dxf>
    <dxf>
      <font>
        <color auto="1"/>
      </font>
    </dxf>
    <dxf>
      <font>
        <color auto="1"/>
      </font>
    </dxf>
    <dxf>
      <font>
        <color auto="1"/>
      </font>
    </dxf>
    <dxf>
      <font>
        <color auto="1"/>
      </font>
    </dxf>
    <dxf>
      <font>
        <color theme="0" tint="-0.24994659260841701"/>
      </font>
    </dxf>
    <dxf>
      <font>
        <color theme="0" tint="-0.24994659260841701"/>
      </font>
    </dxf>
    <dxf>
      <font>
        <color auto="1"/>
      </font>
    </dxf>
    <dxf>
      <font>
        <color auto="1"/>
      </font>
    </dxf>
    <dxf>
      <font>
        <color auto="1"/>
      </font>
    </dxf>
    <dxf>
      <font>
        <color auto="1"/>
      </font>
    </dxf>
    <dxf>
      <font>
        <color auto="1"/>
      </font>
    </dxf>
    <dxf>
      <font>
        <color auto="1"/>
      </font>
    </dxf>
    <dxf>
      <font>
        <color auto="1"/>
      </font>
    </dxf>
    <dxf>
      <font>
        <color auto="1"/>
      </font>
    </dxf>
    <dxf>
      <font>
        <color theme="1"/>
      </font>
    </dxf>
    <dxf>
      <font>
        <color auto="1"/>
      </font>
    </dxf>
    <dxf>
      <font>
        <color auto="1"/>
      </font>
    </dxf>
    <dxf>
      <font>
        <color auto="1"/>
      </font>
    </dxf>
    <dxf>
      <font>
        <color auto="1"/>
      </font>
    </dxf>
    <dxf>
      <font>
        <color auto="1"/>
      </font>
    </dxf>
    <dxf>
      <font>
        <color auto="1"/>
      </font>
    </dxf>
    <dxf>
      <font>
        <color theme="0" tint="-0.24994659260841701"/>
      </font>
    </dxf>
    <dxf>
      <font>
        <color theme="0" tint="-0.24994659260841701"/>
      </font>
    </dxf>
    <dxf>
      <font>
        <color theme="0" tint="-0.24994659260841701"/>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tint="-0.34998626667073579"/>
      </font>
    </dxf>
    <dxf>
      <font>
        <color auto="1"/>
      </font>
    </dxf>
    <dxf>
      <font>
        <color auto="1"/>
      </font>
    </dxf>
    <dxf>
      <font>
        <color theme="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rgb="FF006100"/>
      </font>
      <fill>
        <patternFill>
          <bgColor rgb="FFC6EFCE"/>
        </patternFill>
      </fill>
    </dxf>
    <dxf>
      <fill>
        <patternFill>
          <bgColor theme="4" tint="0.79998168889431442"/>
        </patternFill>
      </fill>
    </dxf>
    <dxf>
      <fill>
        <patternFill>
          <bgColor rgb="FFFFDE78"/>
        </patternFill>
      </fill>
    </dxf>
    <dxf>
      <fill>
        <patternFill>
          <bgColor rgb="FFF3CFFF"/>
        </patternFill>
      </fill>
    </dxf>
    <dxf>
      <fill>
        <patternFill>
          <bgColor rgb="FFA6EC5C"/>
        </patternFill>
      </fill>
    </dxf>
    <dxf>
      <font>
        <color theme="0" tint="-0.34998626667073579"/>
      </font>
    </dxf>
    <dxf>
      <font>
        <color theme="0" tint="-0.24994659260841701"/>
      </font>
    </dxf>
    <dxf>
      <font>
        <color theme="1"/>
      </font>
    </dxf>
    <dxf>
      <font>
        <color auto="1"/>
      </font>
    </dxf>
    <dxf>
      <font>
        <color auto="1"/>
      </font>
    </dxf>
    <dxf>
      <font>
        <color auto="1"/>
      </font>
    </dxf>
    <dxf>
      <font>
        <color auto="1"/>
      </font>
    </dxf>
    <dxf>
      <font>
        <color auto="1"/>
      </font>
    </dxf>
    <dxf>
      <font>
        <color auto="1"/>
      </font>
    </dxf>
    <dxf>
      <font>
        <color theme="0" tint="-0.24994659260841701"/>
      </font>
    </dxf>
    <dxf>
      <font>
        <color theme="0" tint="-0.24994659260841701"/>
      </font>
    </dxf>
    <dxf>
      <font>
        <color theme="0" tint="-0.24994659260841701"/>
      </font>
    </dxf>
    <dxf>
      <font>
        <color rgb="FF006100"/>
      </font>
      <fill>
        <patternFill>
          <bgColor rgb="FFC6EFCE"/>
        </patternFill>
      </fill>
    </dxf>
    <dxf>
      <fill>
        <patternFill>
          <bgColor theme="4" tint="0.79998168889431442"/>
        </patternFill>
      </fill>
    </dxf>
    <dxf>
      <fill>
        <patternFill>
          <bgColor rgb="FFFFDE78"/>
        </patternFill>
      </fill>
    </dxf>
    <dxf>
      <fill>
        <patternFill>
          <bgColor rgb="FFF3CFFF"/>
        </patternFill>
      </fill>
    </dxf>
    <dxf>
      <fill>
        <patternFill>
          <bgColor rgb="FFA6EC5C"/>
        </patternFill>
      </fill>
    </dxf>
    <dxf>
      <font>
        <color theme="0" tint="-0.34998626667073579"/>
      </font>
    </dxf>
    <dxf>
      <font>
        <color theme="0" tint="-0.24994659260841701"/>
      </font>
    </dxf>
    <dxf>
      <font>
        <color theme="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rgb="FF006100"/>
      </font>
      <fill>
        <patternFill>
          <bgColor rgb="FFC6EFCE"/>
        </patternFill>
      </fill>
    </dxf>
    <dxf>
      <fill>
        <patternFill>
          <bgColor theme="4" tint="0.79998168889431442"/>
        </patternFill>
      </fill>
    </dxf>
    <dxf>
      <fill>
        <patternFill>
          <bgColor rgb="FFFFDE78"/>
        </patternFill>
      </fill>
    </dxf>
    <dxf>
      <fill>
        <patternFill>
          <bgColor rgb="FFF3CFFF"/>
        </patternFill>
      </fill>
    </dxf>
    <dxf>
      <fill>
        <patternFill>
          <bgColor rgb="FFA6EC5C"/>
        </patternFill>
      </fill>
    </dxf>
    <dxf>
      <font>
        <color theme="0" tint="-0.34998626667073579"/>
      </font>
    </dxf>
    <dxf>
      <font>
        <color theme="0" tint="-0.24994659260841701"/>
      </font>
    </dxf>
    <dxf>
      <font>
        <color theme="0" tint="-0.24994659260841701"/>
      </font>
    </dxf>
    <dxf>
      <font>
        <color auto="1"/>
      </font>
    </dxf>
    <dxf>
      <font>
        <color auto="1"/>
      </font>
    </dxf>
    <dxf>
      <font>
        <color auto="1"/>
      </font>
    </dxf>
    <dxf>
      <font>
        <color auto="1"/>
      </font>
    </dxf>
    <dxf>
      <font>
        <color auto="1"/>
      </font>
    </dxf>
    <dxf>
      <font>
        <color auto="1"/>
      </font>
    </dxf>
    <dxf>
      <font>
        <color auto="1"/>
      </font>
    </dxf>
    <dxf>
      <font>
        <color auto="1"/>
      </font>
    </dxf>
    <dxf>
      <font>
        <color theme="1"/>
      </font>
    </dxf>
    <dxf>
      <font>
        <color auto="1"/>
      </font>
    </dxf>
    <dxf>
      <font>
        <color auto="1"/>
      </font>
    </dxf>
    <dxf>
      <font>
        <color auto="1"/>
      </font>
    </dxf>
    <dxf>
      <font>
        <color auto="1"/>
      </font>
    </dxf>
    <dxf>
      <font>
        <color auto="1"/>
      </font>
    </dxf>
    <dxf>
      <font>
        <color auto="1"/>
      </font>
    </dxf>
    <dxf>
      <font>
        <color auto="1"/>
      </font>
    </dxf>
    <dxf>
      <font>
        <color auto="1"/>
      </font>
    </dxf>
    <dxf>
      <font>
        <color theme="0" tint="-0.34998626667073579"/>
      </font>
    </dxf>
    <dxf>
      <font>
        <color auto="1"/>
      </font>
    </dxf>
    <dxf>
      <font>
        <color auto="1"/>
      </font>
    </dxf>
    <dxf>
      <font>
        <color theme="0" tint="-0.34998626667073579"/>
      </font>
    </dxf>
    <dxf>
      <font>
        <color theme="0" tint="-0.34998626667073579"/>
      </font>
    </dxf>
    <dxf>
      <font>
        <color theme="1"/>
      </font>
    </dxf>
    <dxf>
      <font>
        <color theme="0" tint="-0.34998626667073579"/>
      </font>
    </dxf>
    <dxf>
      <font>
        <color theme="0" tint="-0.34998626667073579"/>
      </font>
    </dxf>
  </dxfs>
  <tableStyles count="0" defaultTableStyle="TableStyleMedium2" defaultPivotStyle="PivotStyleLight16"/>
  <colors>
    <mruColors>
      <color rgb="FFFFFFB4"/>
      <color rgb="FFA6EC5C"/>
      <color rgb="FFDAA300"/>
      <color rgb="FFB78900"/>
      <color rgb="FFFFFF99"/>
      <color rgb="FFF3CFFF"/>
      <color rgb="FFFFDE78"/>
      <color rgb="FFDC5A53"/>
      <color rgb="FF75D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21165</xdr:colOff>
      <xdr:row>75</xdr:row>
      <xdr:rowOff>10583</xdr:rowOff>
    </xdr:from>
    <xdr:to>
      <xdr:col>2</xdr:col>
      <xdr:colOff>5021579</xdr:colOff>
      <xdr:row>81</xdr:row>
      <xdr:rowOff>175683</xdr:rowOff>
    </xdr:to>
    <xdr:pic>
      <xdr:nvPicPr>
        <xdr:cNvPr id="15" name="Picture 14">
          <a:extLst>
            <a:ext uri="{FF2B5EF4-FFF2-40B4-BE49-F238E27FC236}">
              <a16:creationId xmlns:a16="http://schemas.microsoft.com/office/drawing/2014/main" id="{9070240C-CEC4-BF46-B179-B108DB2BF508}"/>
            </a:ext>
          </a:extLst>
        </xdr:cNvPr>
        <xdr:cNvPicPr>
          <a:picLocks noChangeAspect="1"/>
        </xdr:cNvPicPr>
      </xdr:nvPicPr>
      <xdr:blipFill rotWithShape="1">
        <a:blip xmlns:r="http://schemas.openxmlformats.org/officeDocument/2006/relationships" r:embed="rId1"/>
        <a:srcRect b="14286"/>
        <a:stretch/>
      </xdr:blipFill>
      <xdr:spPr>
        <a:xfrm>
          <a:off x="1471082" y="17600083"/>
          <a:ext cx="5212080" cy="1371600"/>
        </a:xfrm>
        <a:prstGeom prst="rect">
          <a:avLst/>
        </a:prstGeom>
        <a:ln>
          <a:solidFill>
            <a:schemeClr val="accent5">
              <a:lumMod val="75000"/>
            </a:schemeClr>
          </a:solidFill>
        </a:ln>
      </xdr:spPr>
    </xdr:pic>
    <xdr:clientData/>
  </xdr:twoCellAnchor>
  <xdr:twoCellAnchor editAs="oneCell">
    <xdr:from>
      <xdr:col>1</xdr:col>
      <xdr:colOff>21166</xdr:colOff>
      <xdr:row>83</xdr:row>
      <xdr:rowOff>10590</xdr:rowOff>
    </xdr:from>
    <xdr:to>
      <xdr:col>2</xdr:col>
      <xdr:colOff>5661660</xdr:colOff>
      <xdr:row>88</xdr:row>
      <xdr:rowOff>124715</xdr:rowOff>
    </xdr:to>
    <xdr:pic>
      <xdr:nvPicPr>
        <xdr:cNvPr id="16" name="Picture 15">
          <a:extLst>
            <a:ext uri="{FF2B5EF4-FFF2-40B4-BE49-F238E27FC236}">
              <a16:creationId xmlns:a16="http://schemas.microsoft.com/office/drawing/2014/main" id="{9D31C854-7F58-9E4F-863F-898248843241}"/>
            </a:ext>
          </a:extLst>
        </xdr:cNvPr>
        <xdr:cNvPicPr>
          <a:picLocks noChangeAspect="1"/>
        </xdr:cNvPicPr>
      </xdr:nvPicPr>
      <xdr:blipFill>
        <a:blip xmlns:r="http://schemas.openxmlformats.org/officeDocument/2006/relationships" r:embed="rId2"/>
        <a:stretch>
          <a:fillRect/>
        </a:stretch>
      </xdr:blipFill>
      <xdr:spPr>
        <a:xfrm>
          <a:off x="1471083" y="19208757"/>
          <a:ext cx="5852160" cy="1119542"/>
        </a:xfrm>
        <a:prstGeom prst="rect">
          <a:avLst/>
        </a:prstGeom>
        <a:ln>
          <a:solidFill>
            <a:schemeClr val="accent5">
              <a:lumMod val="75000"/>
            </a:schemeClr>
          </a:solidFill>
        </a:ln>
      </xdr:spPr>
    </xdr:pic>
    <xdr:clientData/>
  </xdr:twoCellAnchor>
  <xdr:twoCellAnchor editAs="oneCell">
    <xdr:from>
      <xdr:col>0</xdr:col>
      <xdr:colOff>21166</xdr:colOff>
      <xdr:row>114</xdr:row>
      <xdr:rowOff>21169</xdr:rowOff>
    </xdr:from>
    <xdr:to>
      <xdr:col>2</xdr:col>
      <xdr:colOff>5674783</xdr:colOff>
      <xdr:row>119</xdr:row>
      <xdr:rowOff>15434</xdr:rowOff>
    </xdr:to>
    <xdr:pic>
      <xdr:nvPicPr>
        <xdr:cNvPr id="20" name="Picture 19">
          <a:extLst>
            <a:ext uri="{FF2B5EF4-FFF2-40B4-BE49-F238E27FC236}">
              <a16:creationId xmlns:a16="http://schemas.microsoft.com/office/drawing/2014/main" id="{ED45A095-DBE1-1942-B806-D6C0F9ECAFB0}"/>
            </a:ext>
          </a:extLst>
        </xdr:cNvPr>
        <xdr:cNvPicPr>
          <a:picLocks noChangeAspect="1"/>
        </xdr:cNvPicPr>
      </xdr:nvPicPr>
      <xdr:blipFill>
        <a:blip xmlns:r="http://schemas.openxmlformats.org/officeDocument/2006/relationships" r:embed="rId3"/>
        <a:stretch>
          <a:fillRect/>
        </a:stretch>
      </xdr:blipFill>
      <xdr:spPr>
        <a:xfrm>
          <a:off x="21166" y="25452919"/>
          <a:ext cx="7315200" cy="999681"/>
        </a:xfrm>
        <a:prstGeom prst="rect">
          <a:avLst/>
        </a:prstGeom>
        <a:ln>
          <a:solidFill>
            <a:schemeClr val="accent5">
              <a:lumMod val="75000"/>
            </a:schemeClr>
          </a:solidFill>
        </a:ln>
      </xdr:spPr>
    </xdr:pic>
    <xdr:clientData/>
  </xdr:twoCellAnchor>
  <xdr:twoCellAnchor editAs="oneCell">
    <xdr:from>
      <xdr:col>0</xdr:col>
      <xdr:colOff>21166</xdr:colOff>
      <xdr:row>130</xdr:row>
      <xdr:rowOff>21167</xdr:rowOff>
    </xdr:from>
    <xdr:to>
      <xdr:col>2</xdr:col>
      <xdr:colOff>5674783</xdr:colOff>
      <xdr:row>135</xdr:row>
      <xdr:rowOff>165977</xdr:rowOff>
    </xdr:to>
    <xdr:pic>
      <xdr:nvPicPr>
        <xdr:cNvPr id="21" name="Picture 20">
          <a:extLst>
            <a:ext uri="{FF2B5EF4-FFF2-40B4-BE49-F238E27FC236}">
              <a16:creationId xmlns:a16="http://schemas.microsoft.com/office/drawing/2014/main" id="{A6FBD918-FBC2-654D-9BCF-ACBEC05F0EA4}"/>
            </a:ext>
          </a:extLst>
        </xdr:cNvPr>
        <xdr:cNvPicPr>
          <a:picLocks noChangeAspect="1"/>
        </xdr:cNvPicPr>
      </xdr:nvPicPr>
      <xdr:blipFill>
        <a:blip xmlns:r="http://schemas.openxmlformats.org/officeDocument/2006/relationships" r:embed="rId4"/>
        <a:stretch>
          <a:fillRect/>
        </a:stretch>
      </xdr:blipFill>
      <xdr:spPr>
        <a:xfrm>
          <a:off x="21166" y="28575000"/>
          <a:ext cx="7315200" cy="1150227"/>
        </a:xfrm>
        <a:prstGeom prst="rect">
          <a:avLst/>
        </a:prstGeom>
        <a:ln>
          <a:solidFill>
            <a:schemeClr val="accent5">
              <a:lumMod val="75000"/>
            </a:schemeClr>
          </a:solidFill>
        </a:ln>
      </xdr:spPr>
    </xdr:pic>
    <xdr:clientData/>
  </xdr:twoCellAnchor>
  <xdr:twoCellAnchor editAs="oneCell">
    <xdr:from>
      <xdr:col>0</xdr:col>
      <xdr:colOff>21167</xdr:colOff>
      <xdr:row>121</xdr:row>
      <xdr:rowOff>21167</xdr:rowOff>
    </xdr:from>
    <xdr:to>
      <xdr:col>2</xdr:col>
      <xdr:colOff>5674784</xdr:colOff>
      <xdr:row>128</xdr:row>
      <xdr:rowOff>47110</xdr:rowOff>
    </xdr:to>
    <xdr:pic>
      <xdr:nvPicPr>
        <xdr:cNvPr id="22" name="Picture 21">
          <a:extLst>
            <a:ext uri="{FF2B5EF4-FFF2-40B4-BE49-F238E27FC236}">
              <a16:creationId xmlns:a16="http://schemas.microsoft.com/office/drawing/2014/main" id="{C1B36DC0-6F7F-DA40-8189-48D3E3171BD1}"/>
            </a:ext>
          </a:extLst>
        </xdr:cNvPr>
        <xdr:cNvPicPr>
          <a:picLocks noChangeAspect="1"/>
        </xdr:cNvPicPr>
      </xdr:nvPicPr>
      <xdr:blipFill>
        <a:blip xmlns:r="http://schemas.openxmlformats.org/officeDocument/2006/relationships" r:embed="rId5"/>
        <a:stretch>
          <a:fillRect/>
        </a:stretch>
      </xdr:blipFill>
      <xdr:spPr>
        <a:xfrm>
          <a:off x="21167" y="26860500"/>
          <a:ext cx="7315200" cy="1338276"/>
        </a:xfrm>
        <a:prstGeom prst="rect">
          <a:avLst/>
        </a:prstGeom>
        <a:ln>
          <a:solidFill>
            <a:schemeClr val="accent5">
              <a:lumMod val="75000"/>
            </a:schemeClr>
          </a:solidFill>
        </a:ln>
      </xdr:spPr>
    </xdr:pic>
    <xdr:clientData/>
  </xdr:twoCellAnchor>
  <xdr:twoCellAnchor editAs="oneCell">
    <xdr:from>
      <xdr:col>0</xdr:col>
      <xdr:colOff>21166</xdr:colOff>
      <xdr:row>91</xdr:row>
      <xdr:rowOff>21169</xdr:rowOff>
    </xdr:from>
    <xdr:to>
      <xdr:col>2</xdr:col>
      <xdr:colOff>5674783</xdr:colOff>
      <xdr:row>111</xdr:row>
      <xdr:rowOff>177347</xdr:rowOff>
    </xdr:to>
    <xdr:pic>
      <xdr:nvPicPr>
        <xdr:cNvPr id="23" name="Picture 22">
          <a:extLst>
            <a:ext uri="{FF2B5EF4-FFF2-40B4-BE49-F238E27FC236}">
              <a16:creationId xmlns:a16="http://schemas.microsoft.com/office/drawing/2014/main" id="{D87C254A-BA4A-DF42-A206-7C58572B3A29}"/>
            </a:ext>
          </a:extLst>
        </xdr:cNvPr>
        <xdr:cNvPicPr>
          <a:picLocks noChangeAspect="1"/>
        </xdr:cNvPicPr>
      </xdr:nvPicPr>
      <xdr:blipFill>
        <a:blip xmlns:r="http://schemas.openxmlformats.org/officeDocument/2006/relationships" r:embed="rId6"/>
        <a:stretch>
          <a:fillRect/>
        </a:stretch>
      </xdr:blipFill>
      <xdr:spPr>
        <a:xfrm>
          <a:off x="21166" y="20828002"/>
          <a:ext cx="7315200" cy="4177845"/>
        </a:xfrm>
        <a:prstGeom prst="rect">
          <a:avLst/>
        </a:prstGeom>
        <a:ln>
          <a:solidFill>
            <a:schemeClr val="accent5">
              <a:lumMod val="75000"/>
            </a:schemeClr>
          </a:solidFill>
        </a:ln>
      </xdr:spPr>
    </xdr:pic>
    <xdr:clientData/>
  </xdr:twoCellAnchor>
  <xdr:twoCellAnchor editAs="oneCell">
    <xdr:from>
      <xdr:col>1</xdr:col>
      <xdr:colOff>21166</xdr:colOff>
      <xdr:row>68</xdr:row>
      <xdr:rowOff>10583</xdr:rowOff>
    </xdr:from>
    <xdr:to>
      <xdr:col>2</xdr:col>
      <xdr:colOff>5661660</xdr:colOff>
      <xdr:row>73</xdr:row>
      <xdr:rowOff>114532</xdr:rowOff>
    </xdr:to>
    <xdr:pic>
      <xdr:nvPicPr>
        <xdr:cNvPr id="24" name="Picture 23">
          <a:extLst>
            <a:ext uri="{FF2B5EF4-FFF2-40B4-BE49-F238E27FC236}">
              <a16:creationId xmlns:a16="http://schemas.microsoft.com/office/drawing/2014/main" id="{08A32BB0-98A5-6746-A6BA-DEA26A04E6A2}"/>
            </a:ext>
          </a:extLst>
        </xdr:cNvPr>
        <xdr:cNvPicPr>
          <a:picLocks noChangeAspect="1"/>
        </xdr:cNvPicPr>
      </xdr:nvPicPr>
      <xdr:blipFill>
        <a:blip xmlns:r="http://schemas.openxmlformats.org/officeDocument/2006/relationships" r:embed="rId7"/>
        <a:stretch>
          <a:fillRect/>
        </a:stretch>
      </xdr:blipFill>
      <xdr:spPr>
        <a:xfrm>
          <a:off x="1471083" y="16192500"/>
          <a:ext cx="5852160" cy="1109366"/>
        </a:xfrm>
        <a:prstGeom prst="rect">
          <a:avLst/>
        </a:prstGeom>
        <a:ln>
          <a:solidFill>
            <a:schemeClr val="accent5">
              <a:lumMod val="75000"/>
            </a:schemeClr>
          </a:solidFill>
        </a:ln>
      </xdr:spPr>
    </xdr:pic>
    <xdr:clientData/>
  </xdr:twoCellAnchor>
  <xdr:twoCellAnchor editAs="oneCell">
    <xdr:from>
      <xdr:col>1</xdr:col>
      <xdr:colOff>21167</xdr:colOff>
      <xdr:row>48</xdr:row>
      <xdr:rowOff>10585</xdr:rowOff>
    </xdr:from>
    <xdr:to>
      <xdr:col>2</xdr:col>
      <xdr:colOff>5661661</xdr:colOff>
      <xdr:row>66</xdr:row>
      <xdr:rowOff>67658</xdr:rowOff>
    </xdr:to>
    <xdr:pic>
      <xdr:nvPicPr>
        <xdr:cNvPr id="25" name="Picture 24">
          <a:extLst>
            <a:ext uri="{FF2B5EF4-FFF2-40B4-BE49-F238E27FC236}">
              <a16:creationId xmlns:a16="http://schemas.microsoft.com/office/drawing/2014/main" id="{330AC8B3-067E-604A-9E34-66793A90E5D6}"/>
            </a:ext>
          </a:extLst>
        </xdr:cNvPr>
        <xdr:cNvPicPr>
          <a:picLocks noChangeAspect="1"/>
        </xdr:cNvPicPr>
      </xdr:nvPicPr>
      <xdr:blipFill>
        <a:blip xmlns:r="http://schemas.openxmlformats.org/officeDocument/2006/relationships" r:embed="rId8"/>
        <a:stretch>
          <a:fillRect/>
        </a:stretch>
      </xdr:blipFill>
      <xdr:spPr>
        <a:xfrm>
          <a:off x="1471084" y="12170835"/>
          <a:ext cx="5852160" cy="3676573"/>
        </a:xfrm>
        <a:prstGeom prst="rect">
          <a:avLst/>
        </a:prstGeom>
        <a:ln>
          <a:solidFill>
            <a:schemeClr val="accent5">
              <a:lumMod val="75000"/>
            </a:schemeClr>
          </a:solidFill>
        </a:ln>
      </xdr:spPr>
    </xdr:pic>
    <xdr:clientData/>
  </xdr:twoCellAnchor>
  <xdr:twoCellAnchor editAs="oneCell">
    <xdr:from>
      <xdr:col>1</xdr:col>
      <xdr:colOff>21165</xdr:colOff>
      <xdr:row>40</xdr:row>
      <xdr:rowOff>10584</xdr:rowOff>
    </xdr:from>
    <xdr:to>
      <xdr:col>2</xdr:col>
      <xdr:colOff>2243667</xdr:colOff>
      <xdr:row>46</xdr:row>
      <xdr:rowOff>129538</xdr:rowOff>
    </xdr:to>
    <xdr:pic>
      <xdr:nvPicPr>
        <xdr:cNvPr id="26" name="Picture 25">
          <a:extLst>
            <a:ext uri="{FF2B5EF4-FFF2-40B4-BE49-F238E27FC236}">
              <a16:creationId xmlns:a16="http://schemas.microsoft.com/office/drawing/2014/main" id="{0C99EBE0-5340-A24A-823C-BA99C9859715}"/>
            </a:ext>
          </a:extLst>
        </xdr:cNvPr>
        <xdr:cNvPicPr>
          <a:picLocks noChangeAspect="1"/>
        </xdr:cNvPicPr>
      </xdr:nvPicPr>
      <xdr:blipFill>
        <a:blip xmlns:r="http://schemas.openxmlformats.org/officeDocument/2006/relationships" r:embed="rId9"/>
        <a:stretch>
          <a:fillRect/>
        </a:stretch>
      </xdr:blipFill>
      <xdr:spPr>
        <a:xfrm>
          <a:off x="1471082" y="10562167"/>
          <a:ext cx="2434168" cy="1325454"/>
        </a:xfrm>
        <a:prstGeom prst="rect">
          <a:avLst/>
        </a:prstGeom>
        <a:ln>
          <a:solidFill>
            <a:schemeClr val="accent5">
              <a:lumMod val="7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615460</xdr:colOff>
      <xdr:row>11</xdr:row>
      <xdr:rowOff>459155</xdr:rowOff>
    </xdr:from>
    <xdr:to>
      <xdr:col>1</xdr:col>
      <xdr:colOff>3561258</xdr:colOff>
      <xdr:row>15</xdr:row>
      <xdr:rowOff>481622</xdr:rowOff>
    </xdr:to>
    <xdr:pic>
      <xdr:nvPicPr>
        <xdr:cNvPr id="2" name="Picture 1">
          <a:extLst>
            <a:ext uri="{FF2B5EF4-FFF2-40B4-BE49-F238E27FC236}">
              <a16:creationId xmlns:a16="http://schemas.microsoft.com/office/drawing/2014/main" id="{81D53E09-0C88-694D-88F2-28B5255A718D}"/>
            </a:ext>
          </a:extLst>
        </xdr:cNvPr>
        <xdr:cNvPicPr>
          <a:picLocks noChangeAspect="1"/>
        </xdr:cNvPicPr>
      </xdr:nvPicPr>
      <xdr:blipFill>
        <a:blip xmlns:r="http://schemas.openxmlformats.org/officeDocument/2006/relationships" r:embed="rId1"/>
        <a:stretch>
          <a:fillRect/>
        </a:stretch>
      </xdr:blipFill>
      <xdr:spPr>
        <a:xfrm>
          <a:off x="615460" y="4513386"/>
          <a:ext cx="5095029" cy="2266460"/>
        </a:xfrm>
        <a:prstGeom prst="rect">
          <a:avLst/>
        </a:prstGeom>
      </xdr:spPr>
    </xdr:pic>
    <xdr:clientData/>
  </xdr:twoCellAnchor>
  <xdr:twoCellAnchor>
    <xdr:from>
      <xdr:col>0</xdr:col>
      <xdr:colOff>752232</xdr:colOff>
      <xdr:row>4</xdr:row>
      <xdr:rowOff>19539</xdr:rowOff>
    </xdr:from>
    <xdr:to>
      <xdr:col>1</xdr:col>
      <xdr:colOff>3608144</xdr:colOff>
      <xdr:row>5</xdr:row>
      <xdr:rowOff>35171</xdr:rowOff>
    </xdr:to>
    <xdr:grpSp>
      <xdr:nvGrpSpPr>
        <xdr:cNvPr id="5" name="Group 4">
          <a:extLst>
            <a:ext uri="{FF2B5EF4-FFF2-40B4-BE49-F238E27FC236}">
              <a16:creationId xmlns:a16="http://schemas.microsoft.com/office/drawing/2014/main" id="{9D21ED3C-DF52-D544-B6B9-53D8DDE39B00}"/>
            </a:ext>
          </a:extLst>
        </xdr:cNvPr>
        <xdr:cNvGrpSpPr/>
      </xdr:nvGrpSpPr>
      <xdr:grpSpPr>
        <a:xfrm>
          <a:off x="752232" y="1260231"/>
          <a:ext cx="5005143" cy="396632"/>
          <a:chOff x="801077" y="1621692"/>
          <a:chExt cx="4878143" cy="396632"/>
        </a:xfrm>
      </xdr:grpSpPr>
      <xdr:pic>
        <xdr:nvPicPr>
          <xdr:cNvPr id="3" name="Picture 2">
            <a:extLst>
              <a:ext uri="{FF2B5EF4-FFF2-40B4-BE49-F238E27FC236}">
                <a16:creationId xmlns:a16="http://schemas.microsoft.com/office/drawing/2014/main" id="{4B83F44C-AEDD-0140-9B52-42517CD8E48C}"/>
              </a:ext>
            </a:extLst>
          </xdr:cNvPr>
          <xdr:cNvPicPr>
            <a:picLocks noChangeAspect="1"/>
          </xdr:cNvPicPr>
        </xdr:nvPicPr>
        <xdr:blipFill>
          <a:blip xmlns:r="http://schemas.openxmlformats.org/officeDocument/2006/relationships" r:embed="rId2"/>
          <a:stretch>
            <a:fillRect/>
          </a:stretch>
        </xdr:blipFill>
        <xdr:spPr>
          <a:xfrm>
            <a:off x="801077" y="1621692"/>
            <a:ext cx="407759" cy="390769"/>
          </a:xfrm>
          <a:prstGeom prst="rect">
            <a:avLst/>
          </a:prstGeom>
        </xdr:spPr>
      </xdr:pic>
      <xdr:pic>
        <xdr:nvPicPr>
          <xdr:cNvPr id="4" name="Picture 3">
            <a:extLst>
              <a:ext uri="{FF2B5EF4-FFF2-40B4-BE49-F238E27FC236}">
                <a16:creationId xmlns:a16="http://schemas.microsoft.com/office/drawing/2014/main" id="{68B968D8-41B7-1641-AF09-A4BAF6A3DB59}"/>
              </a:ext>
            </a:extLst>
          </xdr:cNvPr>
          <xdr:cNvPicPr>
            <a:picLocks noChangeAspect="1"/>
          </xdr:cNvPicPr>
        </xdr:nvPicPr>
        <xdr:blipFill>
          <a:blip xmlns:r="http://schemas.openxmlformats.org/officeDocument/2006/relationships" r:embed="rId2"/>
          <a:stretch>
            <a:fillRect/>
          </a:stretch>
        </xdr:blipFill>
        <xdr:spPr>
          <a:xfrm>
            <a:off x="5271461" y="1627555"/>
            <a:ext cx="407759" cy="390769"/>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76200</xdr:colOff>
      <xdr:row>6</xdr:row>
      <xdr:rowOff>12700</xdr:rowOff>
    </xdr:from>
    <xdr:to>
      <xdr:col>17</xdr:col>
      <xdr:colOff>330200</xdr:colOff>
      <xdr:row>9</xdr:row>
      <xdr:rowOff>38100</xdr:rowOff>
    </xdr:to>
    <xdr:sp macro="" textlink="">
      <xdr:nvSpPr>
        <xdr:cNvPr id="2" name="Right Arrow Callout 1">
          <a:extLst>
            <a:ext uri="{FF2B5EF4-FFF2-40B4-BE49-F238E27FC236}">
              <a16:creationId xmlns:a16="http://schemas.microsoft.com/office/drawing/2014/main" id="{B99E776E-97B1-0541-AE30-5B01C80853B7}"/>
            </a:ext>
          </a:extLst>
        </xdr:cNvPr>
        <xdr:cNvSpPr/>
      </xdr:nvSpPr>
      <xdr:spPr>
        <a:xfrm>
          <a:off x="6527800" y="2679700"/>
          <a:ext cx="4724400" cy="609600"/>
        </a:xfrm>
        <a:prstGeom prst="rightArrowCallou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The</a:t>
          </a:r>
          <a:r>
            <a:rPr lang="en-US" sz="1400" baseline="0"/>
            <a:t> product name here MUST match the product name on the Sales Transaction Details tab. Otherwise, the value cannot be found.  </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alamoareabsa.org/resources/popcorn/600club/" TargetMode="External"/><Relationship Id="rId2" Type="http://schemas.openxmlformats.org/officeDocument/2006/relationships/hyperlink" Target="mailto:popcorn@alamoareabsa.org" TargetMode="External"/><Relationship Id="rId1" Type="http://schemas.openxmlformats.org/officeDocument/2006/relationships/hyperlink" Target="mailto:councilpopcornkernel@gmail.com" TargetMode="External"/><Relationship Id="rId6" Type="http://schemas.openxmlformats.org/officeDocument/2006/relationships/drawing" Target="../drawings/drawing2.xml"/><Relationship Id="rId5" Type="http://schemas.openxmlformats.org/officeDocument/2006/relationships/hyperlink" Target="https://form.jotform.com/211675518990061" TargetMode="External"/><Relationship Id="rId4" Type="http://schemas.openxmlformats.org/officeDocument/2006/relationships/hyperlink" Target="https://form.jotform.com/211925217336049"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ED2AC-5BED-6F48-BDB7-B7AA304AA8AF}">
  <sheetPr>
    <tabColor rgb="FFC00000"/>
  </sheetPr>
  <dimension ref="A1:C130"/>
  <sheetViews>
    <sheetView showGridLines="0" tabSelected="1" zoomScaleNormal="100" workbookViewId="0">
      <selection sqref="A1:C1"/>
    </sheetView>
  </sheetViews>
  <sheetFormatPr baseColWidth="10" defaultRowHeight="16" x14ac:dyDescent="0.2"/>
  <cols>
    <col min="1" max="1" width="19" style="16" bestFit="1" customWidth="1"/>
    <col min="2" max="2" width="2.83203125" style="16" customWidth="1"/>
    <col min="3" max="3" width="75.33203125" style="350" customWidth="1"/>
    <col min="4" max="4" width="10.5" customWidth="1"/>
  </cols>
  <sheetData>
    <row r="1" spans="1:3" ht="45" customHeight="1" x14ac:dyDescent="0.2">
      <c r="A1" s="577" t="s">
        <v>190</v>
      </c>
      <c r="B1" s="577"/>
      <c r="C1" s="577"/>
    </row>
    <row r="2" spans="1:3" ht="3" customHeight="1" x14ac:dyDescent="0.2">
      <c r="A2" s="411"/>
      <c r="B2" s="411"/>
      <c r="C2" s="411"/>
    </row>
    <row r="3" spans="1:3" ht="18" customHeight="1" x14ac:dyDescent="0.2">
      <c r="A3" s="578" t="s">
        <v>165</v>
      </c>
      <c r="B3" s="578"/>
      <c r="C3" s="578"/>
    </row>
    <row r="4" spans="1:3" s="149" customFormat="1" ht="3" customHeight="1" x14ac:dyDescent="0.2">
      <c r="A4" s="412"/>
      <c r="B4" s="412"/>
      <c r="C4" s="412"/>
    </row>
    <row r="5" spans="1:3" ht="30" customHeight="1" x14ac:dyDescent="0.2">
      <c r="A5" s="582" t="s">
        <v>163</v>
      </c>
      <c r="B5" s="582"/>
      <c r="C5" s="582"/>
    </row>
    <row r="6" spans="1:3" s="149" customFormat="1" ht="3" customHeight="1" x14ac:dyDescent="0.2">
      <c r="A6" s="412"/>
      <c r="B6" s="412"/>
      <c r="C6" s="412"/>
    </row>
    <row r="7" spans="1:3" ht="30" customHeight="1" x14ac:dyDescent="0.2">
      <c r="A7" s="583" t="s">
        <v>171</v>
      </c>
      <c r="B7" s="583"/>
      <c r="C7" s="583"/>
    </row>
    <row r="8" spans="1:3" s="149" customFormat="1" ht="3" customHeight="1" x14ac:dyDescent="0.2">
      <c r="A8" s="433"/>
      <c r="B8" s="433"/>
      <c r="C8" s="433"/>
    </row>
    <row r="9" spans="1:3" s="149" customFormat="1" ht="45" customHeight="1" x14ac:dyDescent="0.2">
      <c r="A9" s="581" t="s">
        <v>166</v>
      </c>
      <c r="B9" s="581"/>
      <c r="C9" s="581"/>
    </row>
    <row r="10" spans="1:3" s="149" customFormat="1" ht="3" customHeight="1" x14ac:dyDescent="0.2">
      <c r="A10" s="412"/>
      <c r="B10" s="412"/>
      <c r="C10" s="412"/>
    </row>
    <row r="11" spans="1:3" s="535" customFormat="1" ht="15" customHeight="1" x14ac:dyDescent="0.2">
      <c r="A11" s="579" t="s">
        <v>188</v>
      </c>
      <c r="B11" s="579"/>
      <c r="C11" s="579"/>
    </row>
    <row r="12" spans="1:3" ht="4" customHeight="1" x14ac:dyDescent="0.2">
      <c r="A12" s="349"/>
      <c r="B12" s="349"/>
      <c r="C12" s="349"/>
    </row>
    <row r="13" spans="1:3" x14ac:dyDescent="0.2">
      <c r="A13" s="148" t="s">
        <v>155</v>
      </c>
    </row>
    <row r="14" spans="1:3" ht="15" customHeight="1" x14ac:dyDescent="0.2">
      <c r="A14" s="527" t="s">
        <v>147</v>
      </c>
      <c r="B14" s="348" t="s">
        <v>121</v>
      </c>
      <c r="C14" s="580" t="s">
        <v>192</v>
      </c>
    </row>
    <row r="15" spans="1:3" ht="15" customHeight="1" x14ac:dyDescent="0.2">
      <c r="A15" s="406"/>
      <c r="C15" s="580"/>
    </row>
    <row r="16" spans="1:3" ht="15" customHeight="1" x14ac:dyDescent="0.2">
      <c r="A16" s="406"/>
    </row>
    <row r="17" spans="1:3" ht="15" customHeight="1" x14ac:dyDescent="0.2">
      <c r="A17" s="528" t="s">
        <v>148</v>
      </c>
      <c r="B17" s="348" t="s">
        <v>121</v>
      </c>
      <c r="C17" s="580" t="s">
        <v>153</v>
      </c>
    </row>
    <row r="18" spans="1:3" ht="15" customHeight="1" x14ac:dyDescent="0.2">
      <c r="A18" s="406"/>
      <c r="C18" s="580"/>
    </row>
    <row r="19" spans="1:3" ht="15" customHeight="1" x14ac:dyDescent="0.2">
      <c r="A19" s="406"/>
    </row>
    <row r="20" spans="1:3" ht="15" customHeight="1" x14ac:dyDescent="0.2">
      <c r="A20" s="529" t="s">
        <v>161</v>
      </c>
      <c r="B20" s="348" t="s">
        <v>121</v>
      </c>
      <c r="C20" s="580" t="s">
        <v>195</v>
      </c>
    </row>
    <row r="21" spans="1:3" ht="15" customHeight="1" x14ac:dyDescent="0.2">
      <c r="A21" s="406"/>
      <c r="C21" s="580"/>
    </row>
    <row r="22" spans="1:3" ht="15" customHeight="1" x14ac:dyDescent="0.2">
      <c r="A22" s="406"/>
      <c r="C22" s="352"/>
    </row>
    <row r="23" spans="1:3" ht="15" customHeight="1" x14ac:dyDescent="0.2">
      <c r="A23" s="530" t="s">
        <v>150</v>
      </c>
      <c r="B23" s="348" t="s">
        <v>121</v>
      </c>
      <c r="C23" s="584" t="s">
        <v>191</v>
      </c>
    </row>
    <row r="24" spans="1:3" ht="45" customHeight="1" x14ac:dyDescent="0.2">
      <c r="A24" s="406"/>
      <c r="C24" s="584"/>
    </row>
    <row r="25" spans="1:3" ht="15" customHeight="1" x14ac:dyDescent="0.2">
      <c r="A25" s="406"/>
    </row>
    <row r="26" spans="1:3" ht="15" customHeight="1" x14ac:dyDescent="0.2">
      <c r="A26" s="531" t="s">
        <v>151</v>
      </c>
      <c r="B26" s="348" t="s">
        <v>121</v>
      </c>
      <c r="C26" s="580" t="s">
        <v>199</v>
      </c>
    </row>
    <row r="27" spans="1:3" ht="60" customHeight="1" x14ac:dyDescent="0.2">
      <c r="A27" s="406"/>
      <c r="C27" s="580"/>
    </row>
    <row r="28" spans="1:3" ht="15" customHeight="1" x14ac:dyDescent="0.2">
      <c r="A28" s="406"/>
      <c r="C28" s="351"/>
    </row>
    <row r="29" spans="1:3" ht="15" customHeight="1" x14ac:dyDescent="0.2">
      <c r="A29" s="527" t="s">
        <v>152</v>
      </c>
      <c r="B29" s="348" t="s">
        <v>121</v>
      </c>
      <c r="C29" s="580" t="s">
        <v>187</v>
      </c>
    </row>
    <row r="30" spans="1:3" ht="88" customHeight="1" x14ac:dyDescent="0.2">
      <c r="A30" s="406"/>
      <c r="C30" s="580"/>
    </row>
    <row r="31" spans="1:3" ht="15" customHeight="1" x14ac:dyDescent="0.2">
      <c r="A31" s="406"/>
      <c r="C31" s="409"/>
    </row>
    <row r="32" spans="1:3" ht="15" customHeight="1" x14ac:dyDescent="0.2">
      <c r="A32" s="532" t="s">
        <v>186</v>
      </c>
      <c r="B32" s="348" t="s">
        <v>121</v>
      </c>
      <c r="C32" s="580" t="s">
        <v>189</v>
      </c>
    </row>
    <row r="33" spans="1:3" ht="15" customHeight="1" x14ac:dyDescent="0.2">
      <c r="A33" s="536"/>
      <c r="B33" s="348"/>
      <c r="C33" s="580"/>
    </row>
    <row r="34" spans="1:3" ht="15" customHeight="1" x14ac:dyDescent="0.2">
      <c r="A34" s="406"/>
    </row>
    <row r="35" spans="1:3" ht="15" customHeight="1" x14ac:dyDescent="0.2">
      <c r="A35" s="533" t="s">
        <v>149</v>
      </c>
      <c r="B35" s="348" t="s">
        <v>121</v>
      </c>
      <c r="C35" s="580" t="s">
        <v>156</v>
      </c>
    </row>
    <row r="36" spans="1:3" ht="31" customHeight="1" x14ac:dyDescent="0.2">
      <c r="A36" s="406"/>
      <c r="C36" s="580"/>
    </row>
    <row r="37" spans="1:3" ht="15" customHeight="1" x14ac:dyDescent="0.2">
      <c r="A37" s="406"/>
    </row>
    <row r="38" spans="1:3" ht="15" customHeight="1" x14ac:dyDescent="0.2">
      <c r="A38" s="534" t="s">
        <v>124</v>
      </c>
      <c r="B38" s="348" t="s">
        <v>121</v>
      </c>
      <c r="C38" s="584" t="s">
        <v>154</v>
      </c>
    </row>
    <row r="39" spans="1:3" ht="45" customHeight="1" x14ac:dyDescent="0.2">
      <c r="C39" s="584"/>
    </row>
    <row r="40" spans="1:3" ht="16" customHeight="1" x14ac:dyDescent="0.2">
      <c r="C40" s="410"/>
    </row>
    <row r="41" spans="1:3" ht="16" customHeight="1" x14ac:dyDescent="0.2">
      <c r="A41" s="527" t="s">
        <v>147</v>
      </c>
      <c r="C41" s="410"/>
    </row>
    <row r="42" spans="1:3" ht="16" customHeight="1" x14ac:dyDescent="0.2">
      <c r="C42" s="410"/>
    </row>
    <row r="43" spans="1:3" ht="16" customHeight="1" x14ac:dyDescent="0.2">
      <c r="C43" s="410"/>
    </row>
    <row r="44" spans="1:3" ht="16" customHeight="1" x14ac:dyDescent="0.2">
      <c r="C44" s="410"/>
    </row>
    <row r="45" spans="1:3" ht="16" customHeight="1" x14ac:dyDescent="0.2">
      <c r="C45" s="410"/>
    </row>
    <row r="46" spans="1:3" ht="16" customHeight="1" x14ac:dyDescent="0.2">
      <c r="C46" s="410"/>
    </row>
    <row r="47" spans="1:3" ht="16" customHeight="1" x14ac:dyDescent="0.2">
      <c r="C47" s="410"/>
    </row>
    <row r="49" spans="1:1" x14ac:dyDescent="0.2">
      <c r="A49" s="528" t="s">
        <v>148</v>
      </c>
    </row>
    <row r="69" spans="1:1" x14ac:dyDescent="0.2">
      <c r="A69" s="529" t="s">
        <v>161</v>
      </c>
    </row>
    <row r="76" spans="1:1" x14ac:dyDescent="0.2">
      <c r="A76" s="530" t="s">
        <v>150</v>
      </c>
    </row>
    <row r="84" spans="1:1" x14ac:dyDescent="0.2">
      <c r="A84" s="531" t="s">
        <v>151</v>
      </c>
    </row>
    <row r="91" spans="1:1" x14ac:dyDescent="0.2">
      <c r="A91" s="527" t="s">
        <v>152</v>
      </c>
    </row>
    <row r="114" spans="1:1" x14ac:dyDescent="0.2">
      <c r="A114" s="532" t="s">
        <v>186</v>
      </c>
    </row>
    <row r="115" spans="1:1" ht="16" customHeight="1" x14ac:dyDescent="0.2"/>
    <row r="121" spans="1:1" x14ac:dyDescent="0.2">
      <c r="A121" s="533" t="s">
        <v>149</v>
      </c>
    </row>
    <row r="125" spans="1:1" ht="8" customHeight="1" x14ac:dyDescent="0.2"/>
    <row r="130" spans="1:1" x14ac:dyDescent="0.2">
      <c r="A130" s="534" t="s">
        <v>124</v>
      </c>
    </row>
  </sheetData>
  <sheetProtection algorithmName="SHA-512" hashValue="GWt7fv+315PDOF/3sQR8GojLbjxKwIGkqM0BU/A8KO73TJolwn1rKJlh7Qre/yOipGtMgQpNgp3GYl+QrXa9mA==" saltValue="OVfUHch2qkWiZ4vE7veqOg==" spinCount="100000" sheet="1" formatCells="0" formatColumns="0" formatRows="0" sort="0" autoFilter="0" pivotTables="0"/>
  <mergeCells count="15">
    <mergeCell ref="C26:C27"/>
    <mergeCell ref="C29:C30"/>
    <mergeCell ref="C35:C36"/>
    <mergeCell ref="C38:C39"/>
    <mergeCell ref="C14:C15"/>
    <mergeCell ref="C23:C24"/>
    <mergeCell ref="C32:C33"/>
    <mergeCell ref="A1:C1"/>
    <mergeCell ref="A3:C3"/>
    <mergeCell ref="A11:C11"/>
    <mergeCell ref="C17:C18"/>
    <mergeCell ref="C20:C21"/>
    <mergeCell ref="A9:C9"/>
    <mergeCell ref="A5:C5"/>
    <mergeCell ref="A7:C7"/>
  </mergeCells>
  <pageMargins left="0.2" right="0.2" top="0.25" bottom="0.2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69674-6EB7-8D40-BCB2-CE58E8C83C8D}">
  <sheetPr>
    <tabColor theme="1"/>
  </sheetPr>
  <dimension ref="A1:S77"/>
  <sheetViews>
    <sheetView showGridLines="0" zoomScale="130" zoomScaleNormal="130" workbookViewId="0">
      <pane xSplit="2" ySplit="2" topLeftCell="C3" activePane="bottomRight" state="frozen"/>
      <selection pane="topRight" activeCell="F1" sqref="F1"/>
      <selection pane="bottomLeft" activeCell="A3" sqref="A3"/>
      <selection pane="bottomRight" activeCell="A4" sqref="A4"/>
    </sheetView>
  </sheetViews>
  <sheetFormatPr baseColWidth="10" defaultColWidth="8.83203125" defaultRowHeight="15" x14ac:dyDescent="0.2"/>
  <cols>
    <col min="1" max="1" width="19.5" style="573" customWidth="1"/>
    <col min="2" max="2" width="13.1640625" style="573" bestFit="1" customWidth="1"/>
    <col min="3" max="11" width="10.83203125" style="574" customWidth="1"/>
    <col min="12" max="12" width="8.83203125" style="574" customWidth="1"/>
    <col min="13" max="13" width="9.5" style="574" customWidth="1"/>
    <col min="14" max="14" width="13.83203125" style="467" customWidth="1"/>
    <col min="15" max="15" width="8.1640625" style="221" bestFit="1" customWidth="1"/>
    <col min="16" max="16" width="9.5" style="574" customWidth="1"/>
    <col min="17" max="17" width="10.1640625" style="574" customWidth="1"/>
    <col min="18" max="19" width="8.83203125" style="221"/>
    <col min="20" max="16384" width="8.83203125" style="574"/>
  </cols>
  <sheetData>
    <row r="1" spans="1:19" s="454" customFormat="1" ht="39" customHeight="1" x14ac:dyDescent="0.2">
      <c r="A1" s="602" t="s">
        <v>201</v>
      </c>
      <c r="B1" s="602"/>
      <c r="C1" s="452">
        <v>10</v>
      </c>
      <c r="D1" s="452">
        <v>10</v>
      </c>
      <c r="E1" s="452">
        <v>20</v>
      </c>
      <c r="F1" s="452">
        <v>20</v>
      </c>
      <c r="G1" s="452">
        <v>20</v>
      </c>
      <c r="H1" s="452">
        <v>20</v>
      </c>
      <c r="I1" s="452">
        <v>25</v>
      </c>
      <c r="J1" s="452">
        <v>30</v>
      </c>
      <c r="K1" s="452">
        <v>40</v>
      </c>
      <c r="L1" s="453">
        <v>25</v>
      </c>
      <c r="M1" s="453">
        <v>60</v>
      </c>
      <c r="N1" s="601" t="s">
        <v>123</v>
      </c>
      <c r="O1" s="653" t="s">
        <v>138</v>
      </c>
      <c r="P1" s="604" t="s">
        <v>202</v>
      </c>
      <c r="Q1" s="603" t="s">
        <v>133</v>
      </c>
      <c r="R1" s="275"/>
      <c r="S1" s="275"/>
    </row>
    <row r="2" spans="1:19" s="460" customFormat="1" ht="48" customHeight="1" x14ac:dyDescent="0.2">
      <c r="A2" s="455" t="s">
        <v>3</v>
      </c>
      <c r="B2" s="456" t="str">
        <f>Roster!B2</f>
        <v>Den/Patrol</v>
      </c>
      <c r="C2" s="457" t="s">
        <v>78</v>
      </c>
      <c r="D2" s="457" t="s">
        <v>79</v>
      </c>
      <c r="E2" s="457" t="s">
        <v>80</v>
      </c>
      <c r="F2" s="457" t="s">
        <v>89</v>
      </c>
      <c r="G2" s="457" t="s">
        <v>81</v>
      </c>
      <c r="H2" s="457" t="s">
        <v>82</v>
      </c>
      <c r="I2" s="457" t="s">
        <v>83</v>
      </c>
      <c r="J2" s="457" t="s">
        <v>84</v>
      </c>
      <c r="K2" s="457" t="s">
        <v>85</v>
      </c>
      <c r="L2" s="458" t="s">
        <v>86</v>
      </c>
      <c r="M2" s="459" t="s">
        <v>90</v>
      </c>
      <c r="N2" s="601"/>
      <c r="O2" s="654"/>
      <c r="P2" s="605"/>
      <c r="Q2" s="603"/>
      <c r="R2" s="294"/>
      <c r="S2" s="294"/>
    </row>
    <row r="3" spans="1:19" s="460" customFormat="1" ht="22" customHeight="1" x14ac:dyDescent="0.2">
      <c r="A3" s="461"/>
      <c r="B3" s="462" t="s">
        <v>132</v>
      </c>
      <c r="C3" s="463">
        <f t="shared" ref="C3:M3" si="0">SUM(C4:C167)</f>
        <v>0</v>
      </c>
      <c r="D3" s="463">
        <f t="shared" si="0"/>
        <v>0</v>
      </c>
      <c r="E3" s="463">
        <f t="shared" si="0"/>
        <v>0</v>
      </c>
      <c r="F3" s="463">
        <f t="shared" si="0"/>
        <v>0</v>
      </c>
      <c r="G3" s="463">
        <f t="shared" si="0"/>
        <v>0</v>
      </c>
      <c r="H3" s="463">
        <f t="shared" si="0"/>
        <v>0</v>
      </c>
      <c r="I3" s="463">
        <f t="shared" si="0"/>
        <v>0</v>
      </c>
      <c r="J3" s="463">
        <f t="shared" si="0"/>
        <v>0</v>
      </c>
      <c r="K3" s="463">
        <f t="shared" si="0"/>
        <v>0</v>
      </c>
      <c r="L3" s="464">
        <f t="shared" si="0"/>
        <v>0</v>
      </c>
      <c r="M3" s="464">
        <f t="shared" si="0"/>
        <v>0</v>
      </c>
      <c r="N3" s="465">
        <f t="shared" ref="N3:N66" si="1">(C3*C$1)+(D3*D$1)+(E3*E$1)+(F3*F$1)+(G3*G$1)+(H3*H$1)+(I3*I$1)+(J3*J$1)+(K3*K$1)+(L3*L$1)+(M3*M$1)</f>
        <v>0</v>
      </c>
      <c r="O3" s="655"/>
      <c r="P3" s="466"/>
      <c r="Q3" s="466"/>
      <c r="R3" s="294"/>
      <c r="S3" s="294"/>
    </row>
    <row r="4" spans="1:19" s="570" customFormat="1" ht="18" customHeight="1" x14ac:dyDescent="0.2">
      <c r="A4" s="568">
        <f>Roster!A3</f>
        <v>0</v>
      </c>
      <c r="B4" s="395" t="e">
        <f>VLOOKUP(A4,Roster!A:B,2,FALSE)</f>
        <v>#N/A</v>
      </c>
      <c r="C4" s="569">
        <f>SUMIFS('Check Out'!C:C,'Check Out'!$A:$A,'Checked Out summary'!$A4)</f>
        <v>0</v>
      </c>
      <c r="D4" s="569">
        <f>SUMIFS('Check Out'!D:D,'Check Out'!$A:$A,'Checked Out summary'!$A4)</f>
        <v>0</v>
      </c>
      <c r="E4" s="569">
        <f>SUMIFS('Check Out'!E:E,'Check Out'!$A:$A,'Checked Out summary'!$A4)</f>
        <v>0</v>
      </c>
      <c r="F4" s="569">
        <f>SUMIFS('Check Out'!F:F,'Check Out'!$A:$A,'Checked Out summary'!$A4)</f>
        <v>0</v>
      </c>
      <c r="G4" s="569">
        <f>SUMIFS('Check Out'!G:G,'Check Out'!$A:$A,'Checked Out summary'!$A4)</f>
        <v>0</v>
      </c>
      <c r="H4" s="569">
        <f>SUMIFS('Check Out'!H:H,'Check Out'!$A:$A,'Checked Out summary'!$A4)</f>
        <v>0</v>
      </c>
      <c r="I4" s="569">
        <f>SUMIFS('Check Out'!I:I,'Check Out'!$A:$A,'Checked Out summary'!$A4)</f>
        <v>0</v>
      </c>
      <c r="J4" s="569">
        <f>SUMIFS('Check Out'!J:J,'Check Out'!$A:$A,'Checked Out summary'!$A4)</f>
        <v>0</v>
      </c>
      <c r="K4" s="569">
        <f>SUMIFS('Check Out'!K:K,'Check Out'!$A:$A,'Checked Out summary'!$A4)</f>
        <v>0</v>
      </c>
      <c r="L4" s="569">
        <f>SUMIFS('Check Out'!L:L,'Check Out'!$A:$A,'Checked Out summary'!$A4)</f>
        <v>0</v>
      </c>
      <c r="M4" s="569">
        <f>SUMIFS('Check Out'!M:M,'Check Out'!$A:$A,'Checked Out summary'!$A4)</f>
        <v>0</v>
      </c>
      <c r="N4" s="271">
        <f t="shared" si="1"/>
        <v>0</v>
      </c>
      <c r="O4" s="222"/>
      <c r="P4" s="271">
        <f>Payments!D4+Payments!E4</f>
        <v>0</v>
      </c>
      <c r="Q4" s="271">
        <f>N4-P4</f>
        <v>0</v>
      </c>
      <c r="R4" s="220"/>
      <c r="S4" s="220"/>
    </row>
    <row r="5" spans="1:19" s="570" customFormat="1" ht="18" customHeight="1" x14ac:dyDescent="0.2">
      <c r="A5" s="571">
        <f>Roster!A4</f>
        <v>0</v>
      </c>
      <c r="B5" s="396" t="e">
        <f>VLOOKUP(A5,Roster!A:B,2,FALSE)</f>
        <v>#N/A</v>
      </c>
      <c r="C5" s="572">
        <f>SUMIFS('Check Out'!C:C,'Check Out'!$A:$A,'Checked Out summary'!$A5)</f>
        <v>0</v>
      </c>
      <c r="D5" s="572">
        <f>SUMIFS('Check Out'!D:D,'Check Out'!$A:$A,'Checked Out summary'!$A5)</f>
        <v>0</v>
      </c>
      <c r="E5" s="572">
        <f>SUMIFS('Check Out'!E:E,'Check Out'!$A:$A,'Checked Out summary'!$A5)</f>
        <v>0</v>
      </c>
      <c r="F5" s="572">
        <f>SUMIFS('Check Out'!F:F,'Check Out'!$A:$A,'Checked Out summary'!$A5)</f>
        <v>0</v>
      </c>
      <c r="G5" s="572">
        <f>SUMIFS('Check Out'!G:G,'Check Out'!$A:$A,'Checked Out summary'!$A5)</f>
        <v>0</v>
      </c>
      <c r="H5" s="572">
        <f>SUMIFS('Check Out'!H:H,'Check Out'!$A:$A,'Checked Out summary'!$A5)</f>
        <v>0</v>
      </c>
      <c r="I5" s="572">
        <f>SUMIFS('Check Out'!I:I,'Check Out'!$A:$A,'Checked Out summary'!$A5)</f>
        <v>0</v>
      </c>
      <c r="J5" s="572">
        <f>SUMIFS('Check Out'!J:J,'Check Out'!$A:$A,'Checked Out summary'!$A5)</f>
        <v>0</v>
      </c>
      <c r="K5" s="572">
        <f>SUMIFS('Check Out'!K:K,'Check Out'!$A:$A,'Checked Out summary'!$A5)</f>
        <v>0</v>
      </c>
      <c r="L5" s="572">
        <f>SUMIFS('Check Out'!L:L,'Check Out'!$A:$A,'Checked Out summary'!$A5)</f>
        <v>0</v>
      </c>
      <c r="M5" s="572">
        <f>SUMIFS('Check Out'!M:M,'Check Out'!$A:$A,'Checked Out summary'!$A5)</f>
        <v>0</v>
      </c>
      <c r="N5" s="272">
        <f t="shared" si="1"/>
        <v>0</v>
      </c>
      <c r="O5" s="223"/>
      <c r="P5" s="272">
        <f>Payments!D5+Payments!E5</f>
        <v>0</v>
      </c>
      <c r="Q5" s="272">
        <f>N5-P5</f>
        <v>0</v>
      </c>
      <c r="R5" s="220"/>
      <c r="S5" s="220"/>
    </row>
    <row r="6" spans="1:19" s="570" customFormat="1" ht="18" customHeight="1" x14ac:dyDescent="0.2">
      <c r="A6" s="568">
        <f>Roster!A5</f>
        <v>0</v>
      </c>
      <c r="B6" s="395" t="e">
        <f>VLOOKUP(A6,Roster!A:B,2,FALSE)</f>
        <v>#N/A</v>
      </c>
      <c r="C6" s="569">
        <f>SUMIFS('Check Out'!C:C,'Check Out'!$A:$A,'Checked Out summary'!$A6)</f>
        <v>0</v>
      </c>
      <c r="D6" s="569">
        <f>SUMIFS('Check Out'!D:D,'Check Out'!$A:$A,'Checked Out summary'!$A6)</f>
        <v>0</v>
      </c>
      <c r="E6" s="569">
        <f>SUMIFS('Check Out'!E:E,'Check Out'!$A:$A,'Checked Out summary'!$A6)</f>
        <v>0</v>
      </c>
      <c r="F6" s="569">
        <f>SUMIFS('Check Out'!F:F,'Check Out'!$A:$A,'Checked Out summary'!$A6)</f>
        <v>0</v>
      </c>
      <c r="G6" s="569">
        <f>SUMIFS('Check Out'!G:G,'Check Out'!$A:$A,'Checked Out summary'!$A6)</f>
        <v>0</v>
      </c>
      <c r="H6" s="569">
        <f>SUMIFS('Check Out'!H:H,'Check Out'!$A:$A,'Checked Out summary'!$A6)</f>
        <v>0</v>
      </c>
      <c r="I6" s="569">
        <f>SUMIFS('Check Out'!I:I,'Check Out'!$A:$A,'Checked Out summary'!$A6)</f>
        <v>0</v>
      </c>
      <c r="J6" s="569">
        <f>SUMIFS('Check Out'!J:J,'Check Out'!$A:$A,'Checked Out summary'!$A6)</f>
        <v>0</v>
      </c>
      <c r="K6" s="569">
        <f>SUMIFS('Check Out'!K:K,'Check Out'!$A:$A,'Checked Out summary'!$A6)</f>
        <v>0</v>
      </c>
      <c r="L6" s="569">
        <f>SUMIFS('Check Out'!L:L,'Check Out'!$A:$A,'Checked Out summary'!$A6)</f>
        <v>0</v>
      </c>
      <c r="M6" s="569">
        <f>SUMIFS('Check Out'!M:M,'Check Out'!$A:$A,'Checked Out summary'!$A6)</f>
        <v>0</v>
      </c>
      <c r="N6" s="271">
        <f t="shared" si="1"/>
        <v>0</v>
      </c>
      <c r="O6" s="222"/>
      <c r="P6" s="271">
        <f>Payments!D6+Payments!E6</f>
        <v>0</v>
      </c>
      <c r="Q6" s="271">
        <f t="shared" ref="Q6:Q69" si="2">N6-P6</f>
        <v>0</v>
      </c>
      <c r="R6" s="220"/>
      <c r="S6" s="220"/>
    </row>
    <row r="7" spans="1:19" s="570" customFormat="1" ht="18" customHeight="1" x14ac:dyDescent="0.2">
      <c r="A7" s="571">
        <f>Roster!A6</f>
        <v>0</v>
      </c>
      <c r="B7" s="396" t="e">
        <f>VLOOKUP(A7,Roster!A:B,2,FALSE)</f>
        <v>#N/A</v>
      </c>
      <c r="C7" s="572">
        <f>SUMIFS('Check Out'!C:C,'Check Out'!$A:$A,'Checked Out summary'!$A7)</f>
        <v>0</v>
      </c>
      <c r="D7" s="572">
        <f>SUMIFS('Check Out'!D:D,'Check Out'!$A:$A,'Checked Out summary'!$A7)</f>
        <v>0</v>
      </c>
      <c r="E7" s="572">
        <f>SUMIFS('Check Out'!E:E,'Check Out'!$A:$A,'Checked Out summary'!$A7)</f>
        <v>0</v>
      </c>
      <c r="F7" s="572">
        <f>SUMIFS('Check Out'!F:F,'Check Out'!$A:$A,'Checked Out summary'!$A7)</f>
        <v>0</v>
      </c>
      <c r="G7" s="572">
        <f>SUMIFS('Check Out'!G:G,'Check Out'!$A:$A,'Checked Out summary'!$A7)</f>
        <v>0</v>
      </c>
      <c r="H7" s="572">
        <f>SUMIFS('Check Out'!H:H,'Check Out'!$A:$A,'Checked Out summary'!$A7)</f>
        <v>0</v>
      </c>
      <c r="I7" s="572">
        <f>SUMIFS('Check Out'!I:I,'Check Out'!$A:$A,'Checked Out summary'!$A7)</f>
        <v>0</v>
      </c>
      <c r="J7" s="572">
        <f>SUMIFS('Check Out'!J:J,'Check Out'!$A:$A,'Checked Out summary'!$A7)</f>
        <v>0</v>
      </c>
      <c r="K7" s="572">
        <f>SUMIFS('Check Out'!K:K,'Check Out'!$A:$A,'Checked Out summary'!$A7)</f>
        <v>0</v>
      </c>
      <c r="L7" s="572">
        <f>SUMIFS('Check Out'!L:L,'Check Out'!$A:$A,'Checked Out summary'!$A7)</f>
        <v>0</v>
      </c>
      <c r="M7" s="572">
        <f>SUMIFS('Check Out'!M:M,'Check Out'!$A:$A,'Checked Out summary'!$A7)</f>
        <v>0</v>
      </c>
      <c r="N7" s="272">
        <f t="shared" si="1"/>
        <v>0</v>
      </c>
      <c r="O7" s="223"/>
      <c r="P7" s="272">
        <f>Payments!D7+Payments!E7</f>
        <v>0</v>
      </c>
      <c r="Q7" s="272">
        <f t="shared" si="2"/>
        <v>0</v>
      </c>
      <c r="R7" s="220"/>
      <c r="S7" s="220"/>
    </row>
    <row r="8" spans="1:19" s="570" customFormat="1" ht="18" customHeight="1" x14ac:dyDescent="0.2">
      <c r="A8" s="568">
        <f>Roster!A7</f>
        <v>0</v>
      </c>
      <c r="B8" s="395" t="e">
        <f>VLOOKUP(A8,Roster!A:B,2,FALSE)</f>
        <v>#N/A</v>
      </c>
      <c r="C8" s="569">
        <f>SUMIFS('Check Out'!C:C,'Check Out'!$A:$A,'Checked Out summary'!$A8)</f>
        <v>0</v>
      </c>
      <c r="D8" s="569">
        <f>SUMIFS('Check Out'!D:D,'Check Out'!$A:$A,'Checked Out summary'!$A8)</f>
        <v>0</v>
      </c>
      <c r="E8" s="569">
        <f>SUMIFS('Check Out'!E:E,'Check Out'!$A:$A,'Checked Out summary'!$A8)</f>
        <v>0</v>
      </c>
      <c r="F8" s="569">
        <f>SUMIFS('Check Out'!F:F,'Check Out'!$A:$A,'Checked Out summary'!$A8)</f>
        <v>0</v>
      </c>
      <c r="G8" s="569">
        <f>SUMIFS('Check Out'!G:G,'Check Out'!$A:$A,'Checked Out summary'!$A8)</f>
        <v>0</v>
      </c>
      <c r="H8" s="569">
        <f>SUMIFS('Check Out'!H:H,'Check Out'!$A:$A,'Checked Out summary'!$A8)</f>
        <v>0</v>
      </c>
      <c r="I8" s="569">
        <f>SUMIFS('Check Out'!I:I,'Check Out'!$A:$A,'Checked Out summary'!$A8)</f>
        <v>0</v>
      </c>
      <c r="J8" s="569">
        <f>SUMIFS('Check Out'!J:J,'Check Out'!$A:$A,'Checked Out summary'!$A8)</f>
        <v>0</v>
      </c>
      <c r="K8" s="569">
        <f>SUMIFS('Check Out'!K:K,'Check Out'!$A:$A,'Checked Out summary'!$A8)</f>
        <v>0</v>
      </c>
      <c r="L8" s="569">
        <f>SUMIFS('Check Out'!L:L,'Check Out'!$A:$A,'Checked Out summary'!$A8)</f>
        <v>0</v>
      </c>
      <c r="M8" s="569">
        <f>SUMIFS('Check Out'!M:M,'Check Out'!$A:$A,'Checked Out summary'!$A8)</f>
        <v>0</v>
      </c>
      <c r="N8" s="271">
        <f t="shared" si="1"/>
        <v>0</v>
      </c>
      <c r="O8" s="222"/>
      <c r="P8" s="271">
        <f>Payments!D8+Payments!E8</f>
        <v>0</v>
      </c>
      <c r="Q8" s="271">
        <f t="shared" si="2"/>
        <v>0</v>
      </c>
      <c r="R8" s="220"/>
      <c r="S8" s="220"/>
    </row>
    <row r="9" spans="1:19" s="570" customFormat="1" ht="18" customHeight="1" x14ac:dyDescent="0.2">
      <c r="A9" s="571">
        <f>Roster!A8</f>
        <v>0</v>
      </c>
      <c r="B9" s="396" t="e">
        <f>VLOOKUP(A9,Roster!A:B,2,FALSE)</f>
        <v>#N/A</v>
      </c>
      <c r="C9" s="572">
        <f>SUMIFS('Check Out'!C:C,'Check Out'!$A:$A,'Checked Out summary'!$A9)</f>
        <v>0</v>
      </c>
      <c r="D9" s="572">
        <f>SUMIFS('Check Out'!D:D,'Check Out'!$A:$A,'Checked Out summary'!$A9)</f>
        <v>0</v>
      </c>
      <c r="E9" s="572">
        <f>SUMIFS('Check Out'!E:E,'Check Out'!$A:$A,'Checked Out summary'!$A9)</f>
        <v>0</v>
      </c>
      <c r="F9" s="572">
        <f>SUMIFS('Check Out'!F:F,'Check Out'!$A:$A,'Checked Out summary'!$A9)</f>
        <v>0</v>
      </c>
      <c r="G9" s="572">
        <f>SUMIFS('Check Out'!G:G,'Check Out'!$A:$A,'Checked Out summary'!$A9)</f>
        <v>0</v>
      </c>
      <c r="H9" s="572">
        <f>SUMIFS('Check Out'!H:H,'Check Out'!$A:$A,'Checked Out summary'!$A9)</f>
        <v>0</v>
      </c>
      <c r="I9" s="572">
        <f>SUMIFS('Check Out'!I:I,'Check Out'!$A:$A,'Checked Out summary'!$A9)</f>
        <v>0</v>
      </c>
      <c r="J9" s="572">
        <f>SUMIFS('Check Out'!J:J,'Check Out'!$A:$A,'Checked Out summary'!$A9)</f>
        <v>0</v>
      </c>
      <c r="K9" s="572">
        <f>SUMIFS('Check Out'!K:K,'Check Out'!$A:$A,'Checked Out summary'!$A9)</f>
        <v>0</v>
      </c>
      <c r="L9" s="572">
        <f>SUMIFS('Check Out'!L:L,'Check Out'!$A:$A,'Checked Out summary'!$A9)</f>
        <v>0</v>
      </c>
      <c r="M9" s="572">
        <f>SUMIFS('Check Out'!M:M,'Check Out'!$A:$A,'Checked Out summary'!$A9)</f>
        <v>0</v>
      </c>
      <c r="N9" s="272">
        <f t="shared" si="1"/>
        <v>0</v>
      </c>
      <c r="O9" s="223"/>
      <c r="P9" s="272">
        <f>Payments!D9+Payments!E9</f>
        <v>0</v>
      </c>
      <c r="Q9" s="272">
        <f t="shared" si="2"/>
        <v>0</v>
      </c>
      <c r="R9" s="220"/>
      <c r="S9" s="220"/>
    </row>
    <row r="10" spans="1:19" s="570" customFormat="1" ht="18" customHeight="1" x14ac:dyDescent="0.2">
      <c r="A10" s="568">
        <f>Roster!A9</f>
        <v>0</v>
      </c>
      <c r="B10" s="395" t="e">
        <f>VLOOKUP(A10,Roster!A:B,2,FALSE)</f>
        <v>#N/A</v>
      </c>
      <c r="C10" s="569">
        <f>SUMIFS('Check Out'!C:C,'Check Out'!$A:$A,'Checked Out summary'!$A10)</f>
        <v>0</v>
      </c>
      <c r="D10" s="569">
        <f>SUMIFS('Check Out'!D:D,'Check Out'!$A:$A,'Checked Out summary'!$A10)</f>
        <v>0</v>
      </c>
      <c r="E10" s="569">
        <f>SUMIFS('Check Out'!E:E,'Check Out'!$A:$A,'Checked Out summary'!$A10)</f>
        <v>0</v>
      </c>
      <c r="F10" s="569">
        <f>SUMIFS('Check Out'!F:F,'Check Out'!$A:$A,'Checked Out summary'!$A10)</f>
        <v>0</v>
      </c>
      <c r="G10" s="569">
        <f>SUMIFS('Check Out'!G:G,'Check Out'!$A:$A,'Checked Out summary'!$A10)</f>
        <v>0</v>
      </c>
      <c r="H10" s="569">
        <f>SUMIFS('Check Out'!H:H,'Check Out'!$A:$A,'Checked Out summary'!$A10)</f>
        <v>0</v>
      </c>
      <c r="I10" s="569">
        <f>SUMIFS('Check Out'!I:I,'Check Out'!$A:$A,'Checked Out summary'!$A10)</f>
        <v>0</v>
      </c>
      <c r="J10" s="569">
        <f>SUMIFS('Check Out'!J:J,'Check Out'!$A:$A,'Checked Out summary'!$A10)</f>
        <v>0</v>
      </c>
      <c r="K10" s="569">
        <f>SUMIFS('Check Out'!K:K,'Check Out'!$A:$A,'Checked Out summary'!$A10)</f>
        <v>0</v>
      </c>
      <c r="L10" s="569">
        <f>SUMIFS('Check Out'!L:L,'Check Out'!$A:$A,'Checked Out summary'!$A10)</f>
        <v>0</v>
      </c>
      <c r="M10" s="569">
        <f>SUMIFS('Check Out'!M:M,'Check Out'!$A:$A,'Checked Out summary'!$A10)</f>
        <v>0</v>
      </c>
      <c r="N10" s="271">
        <f t="shared" si="1"/>
        <v>0</v>
      </c>
      <c r="O10" s="222"/>
      <c r="P10" s="271">
        <f>Payments!D10+Payments!E10</f>
        <v>0</v>
      </c>
      <c r="Q10" s="271">
        <f t="shared" si="2"/>
        <v>0</v>
      </c>
      <c r="R10" s="220"/>
      <c r="S10" s="220"/>
    </row>
    <row r="11" spans="1:19" s="570" customFormat="1" ht="18" customHeight="1" x14ac:dyDescent="0.2">
      <c r="A11" s="571">
        <f>Roster!A10</f>
        <v>0</v>
      </c>
      <c r="B11" s="396" t="e">
        <f>VLOOKUP(A11,Roster!A:B,2,FALSE)</f>
        <v>#N/A</v>
      </c>
      <c r="C11" s="572">
        <f>SUMIFS('Check Out'!C:C,'Check Out'!$A:$A,'Checked Out summary'!$A11)</f>
        <v>0</v>
      </c>
      <c r="D11" s="572">
        <f>SUMIFS('Check Out'!D:D,'Check Out'!$A:$A,'Checked Out summary'!$A11)</f>
        <v>0</v>
      </c>
      <c r="E11" s="572">
        <f>SUMIFS('Check Out'!E:E,'Check Out'!$A:$A,'Checked Out summary'!$A11)</f>
        <v>0</v>
      </c>
      <c r="F11" s="572">
        <f>SUMIFS('Check Out'!F:F,'Check Out'!$A:$A,'Checked Out summary'!$A11)</f>
        <v>0</v>
      </c>
      <c r="G11" s="572">
        <f>SUMIFS('Check Out'!G:G,'Check Out'!$A:$A,'Checked Out summary'!$A11)</f>
        <v>0</v>
      </c>
      <c r="H11" s="572">
        <f>SUMIFS('Check Out'!H:H,'Check Out'!$A:$A,'Checked Out summary'!$A11)</f>
        <v>0</v>
      </c>
      <c r="I11" s="572">
        <f>SUMIFS('Check Out'!I:I,'Check Out'!$A:$A,'Checked Out summary'!$A11)</f>
        <v>0</v>
      </c>
      <c r="J11" s="572">
        <f>SUMIFS('Check Out'!J:J,'Check Out'!$A:$A,'Checked Out summary'!$A11)</f>
        <v>0</v>
      </c>
      <c r="K11" s="572">
        <f>SUMIFS('Check Out'!K:K,'Check Out'!$A:$A,'Checked Out summary'!$A11)</f>
        <v>0</v>
      </c>
      <c r="L11" s="572">
        <f>SUMIFS('Check Out'!L:L,'Check Out'!$A:$A,'Checked Out summary'!$A11)</f>
        <v>0</v>
      </c>
      <c r="M11" s="572">
        <f>SUMIFS('Check Out'!M:M,'Check Out'!$A:$A,'Checked Out summary'!$A11)</f>
        <v>0</v>
      </c>
      <c r="N11" s="272">
        <f t="shared" si="1"/>
        <v>0</v>
      </c>
      <c r="O11" s="223"/>
      <c r="P11" s="272">
        <f>Payments!D11+Payments!E11</f>
        <v>0</v>
      </c>
      <c r="Q11" s="272">
        <f t="shared" si="2"/>
        <v>0</v>
      </c>
      <c r="R11" s="220"/>
      <c r="S11" s="220"/>
    </row>
    <row r="12" spans="1:19" s="570" customFormat="1" ht="18" customHeight="1" x14ac:dyDescent="0.2">
      <c r="A12" s="568">
        <f>Roster!A11</f>
        <v>0</v>
      </c>
      <c r="B12" s="395" t="e">
        <f>VLOOKUP(A12,Roster!A:B,2,FALSE)</f>
        <v>#N/A</v>
      </c>
      <c r="C12" s="569">
        <f>SUMIFS('Check Out'!C:C,'Check Out'!$A:$A,'Checked Out summary'!$A12)</f>
        <v>0</v>
      </c>
      <c r="D12" s="569">
        <f>SUMIFS('Check Out'!D:D,'Check Out'!$A:$A,'Checked Out summary'!$A12)</f>
        <v>0</v>
      </c>
      <c r="E12" s="569">
        <f>SUMIFS('Check Out'!E:E,'Check Out'!$A:$A,'Checked Out summary'!$A12)</f>
        <v>0</v>
      </c>
      <c r="F12" s="569">
        <f>SUMIFS('Check Out'!F:F,'Check Out'!$A:$A,'Checked Out summary'!$A12)</f>
        <v>0</v>
      </c>
      <c r="G12" s="569">
        <f>SUMIFS('Check Out'!G:G,'Check Out'!$A:$A,'Checked Out summary'!$A12)</f>
        <v>0</v>
      </c>
      <c r="H12" s="569">
        <f>SUMIFS('Check Out'!H:H,'Check Out'!$A:$A,'Checked Out summary'!$A12)</f>
        <v>0</v>
      </c>
      <c r="I12" s="569">
        <f>SUMIFS('Check Out'!I:I,'Check Out'!$A:$A,'Checked Out summary'!$A12)</f>
        <v>0</v>
      </c>
      <c r="J12" s="569">
        <f>SUMIFS('Check Out'!J:J,'Check Out'!$A:$A,'Checked Out summary'!$A12)</f>
        <v>0</v>
      </c>
      <c r="K12" s="569">
        <f>SUMIFS('Check Out'!K:K,'Check Out'!$A:$A,'Checked Out summary'!$A12)</f>
        <v>0</v>
      </c>
      <c r="L12" s="569">
        <f>SUMIFS('Check Out'!L:L,'Check Out'!$A:$A,'Checked Out summary'!$A12)</f>
        <v>0</v>
      </c>
      <c r="M12" s="569">
        <f>SUMIFS('Check Out'!M:M,'Check Out'!$A:$A,'Checked Out summary'!$A12)</f>
        <v>0</v>
      </c>
      <c r="N12" s="271">
        <f t="shared" si="1"/>
        <v>0</v>
      </c>
      <c r="O12" s="222"/>
      <c r="P12" s="271">
        <f>Payments!D12+Payments!E12</f>
        <v>0</v>
      </c>
      <c r="Q12" s="271">
        <f t="shared" si="2"/>
        <v>0</v>
      </c>
      <c r="R12" s="220"/>
      <c r="S12" s="220"/>
    </row>
    <row r="13" spans="1:19" s="570" customFormat="1" ht="18" customHeight="1" x14ac:dyDescent="0.2">
      <c r="A13" s="571">
        <f>Roster!A12</f>
        <v>0</v>
      </c>
      <c r="B13" s="396" t="e">
        <f>VLOOKUP(A13,Roster!A:B,2,FALSE)</f>
        <v>#N/A</v>
      </c>
      <c r="C13" s="572">
        <f>SUMIFS('Check Out'!C:C,'Check Out'!$A:$A,'Checked Out summary'!$A13)</f>
        <v>0</v>
      </c>
      <c r="D13" s="572">
        <f>SUMIFS('Check Out'!D:D,'Check Out'!$A:$A,'Checked Out summary'!$A13)</f>
        <v>0</v>
      </c>
      <c r="E13" s="572">
        <f>SUMIFS('Check Out'!E:E,'Check Out'!$A:$A,'Checked Out summary'!$A13)</f>
        <v>0</v>
      </c>
      <c r="F13" s="572">
        <f>SUMIFS('Check Out'!F:F,'Check Out'!$A:$A,'Checked Out summary'!$A13)</f>
        <v>0</v>
      </c>
      <c r="G13" s="572">
        <f>SUMIFS('Check Out'!G:G,'Check Out'!$A:$A,'Checked Out summary'!$A13)</f>
        <v>0</v>
      </c>
      <c r="H13" s="572">
        <f>SUMIFS('Check Out'!H:H,'Check Out'!$A:$A,'Checked Out summary'!$A13)</f>
        <v>0</v>
      </c>
      <c r="I13" s="572">
        <f>SUMIFS('Check Out'!I:I,'Check Out'!$A:$A,'Checked Out summary'!$A13)</f>
        <v>0</v>
      </c>
      <c r="J13" s="572">
        <f>SUMIFS('Check Out'!J:J,'Check Out'!$A:$A,'Checked Out summary'!$A13)</f>
        <v>0</v>
      </c>
      <c r="K13" s="572">
        <f>SUMIFS('Check Out'!K:K,'Check Out'!$A:$A,'Checked Out summary'!$A13)</f>
        <v>0</v>
      </c>
      <c r="L13" s="572">
        <f>SUMIFS('Check Out'!L:L,'Check Out'!$A:$A,'Checked Out summary'!$A13)</f>
        <v>0</v>
      </c>
      <c r="M13" s="572">
        <f>SUMIFS('Check Out'!M:M,'Check Out'!$A:$A,'Checked Out summary'!$A13)</f>
        <v>0</v>
      </c>
      <c r="N13" s="272">
        <f t="shared" si="1"/>
        <v>0</v>
      </c>
      <c r="O13" s="223"/>
      <c r="P13" s="272">
        <f>Payments!D13+Payments!E13</f>
        <v>0</v>
      </c>
      <c r="Q13" s="272">
        <f t="shared" si="2"/>
        <v>0</v>
      </c>
      <c r="R13" s="220"/>
      <c r="S13" s="220"/>
    </row>
    <row r="14" spans="1:19" s="570" customFormat="1" ht="18" customHeight="1" x14ac:dyDescent="0.2">
      <c r="A14" s="568">
        <f>Roster!A13</f>
        <v>0</v>
      </c>
      <c r="B14" s="395" t="e">
        <f>VLOOKUP(A14,Roster!A:B,2,FALSE)</f>
        <v>#N/A</v>
      </c>
      <c r="C14" s="569">
        <f>SUMIFS('Check Out'!C:C,'Check Out'!$A:$A,'Checked Out summary'!$A14)</f>
        <v>0</v>
      </c>
      <c r="D14" s="569">
        <f>SUMIFS('Check Out'!D:D,'Check Out'!$A:$A,'Checked Out summary'!$A14)</f>
        <v>0</v>
      </c>
      <c r="E14" s="569">
        <f>SUMIFS('Check Out'!E:E,'Check Out'!$A:$A,'Checked Out summary'!$A14)</f>
        <v>0</v>
      </c>
      <c r="F14" s="569">
        <f>SUMIFS('Check Out'!F:F,'Check Out'!$A:$A,'Checked Out summary'!$A14)</f>
        <v>0</v>
      </c>
      <c r="G14" s="569">
        <f>SUMIFS('Check Out'!G:G,'Check Out'!$A:$A,'Checked Out summary'!$A14)</f>
        <v>0</v>
      </c>
      <c r="H14" s="569">
        <f>SUMIFS('Check Out'!H:H,'Check Out'!$A:$A,'Checked Out summary'!$A14)</f>
        <v>0</v>
      </c>
      <c r="I14" s="569">
        <f>SUMIFS('Check Out'!I:I,'Check Out'!$A:$A,'Checked Out summary'!$A14)</f>
        <v>0</v>
      </c>
      <c r="J14" s="569">
        <f>SUMIFS('Check Out'!J:J,'Check Out'!$A:$A,'Checked Out summary'!$A14)</f>
        <v>0</v>
      </c>
      <c r="K14" s="569">
        <f>SUMIFS('Check Out'!K:K,'Check Out'!$A:$A,'Checked Out summary'!$A14)</f>
        <v>0</v>
      </c>
      <c r="L14" s="569">
        <f>SUMIFS('Check Out'!L:L,'Check Out'!$A:$A,'Checked Out summary'!$A14)</f>
        <v>0</v>
      </c>
      <c r="M14" s="569">
        <f>SUMIFS('Check Out'!M:M,'Check Out'!$A:$A,'Checked Out summary'!$A14)</f>
        <v>0</v>
      </c>
      <c r="N14" s="271">
        <f t="shared" si="1"/>
        <v>0</v>
      </c>
      <c r="O14" s="222"/>
      <c r="P14" s="271">
        <f>Payments!D14+Payments!E14</f>
        <v>0</v>
      </c>
      <c r="Q14" s="271">
        <f t="shared" si="2"/>
        <v>0</v>
      </c>
      <c r="R14" s="220"/>
      <c r="S14" s="220"/>
    </row>
    <row r="15" spans="1:19" s="570" customFormat="1" ht="18" customHeight="1" x14ac:dyDescent="0.2">
      <c r="A15" s="571">
        <f>Roster!A14</f>
        <v>0</v>
      </c>
      <c r="B15" s="396" t="e">
        <f>VLOOKUP(A15,Roster!A:B,2,FALSE)</f>
        <v>#N/A</v>
      </c>
      <c r="C15" s="572">
        <f>SUMIFS('Check Out'!C:C,'Check Out'!$A:$A,'Checked Out summary'!$A15)</f>
        <v>0</v>
      </c>
      <c r="D15" s="572">
        <f>SUMIFS('Check Out'!D:D,'Check Out'!$A:$A,'Checked Out summary'!$A15)</f>
        <v>0</v>
      </c>
      <c r="E15" s="572">
        <f>SUMIFS('Check Out'!E:E,'Check Out'!$A:$A,'Checked Out summary'!$A15)</f>
        <v>0</v>
      </c>
      <c r="F15" s="572">
        <f>SUMIFS('Check Out'!F:F,'Check Out'!$A:$A,'Checked Out summary'!$A15)</f>
        <v>0</v>
      </c>
      <c r="G15" s="572">
        <f>SUMIFS('Check Out'!G:G,'Check Out'!$A:$A,'Checked Out summary'!$A15)</f>
        <v>0</v>
      </c>
      <c r="H15" s="572">
        <f>SUMIFS('Check Out'!H:H,'Check Out'!$A:$A,'Checked Out summary'!$A15)</f>
        <v>0</v>
      </c>
      <c r="I15" s="572">
        <f>SUMIFS('Check Out'!I:I,'Check Out'!$A:$A,'Checked Out summary'!$A15)</f>
        <v>0</v>
      </c>
      <c r="J15" s="572">
        <f>SUMIFS('Check Out'!J:J,'Check Out'!$A:$A,'Checked Out summary'!$A15)</f>
        <v>0</v>
      </c>
      <c r="K15" s="572">
        <f>SUMIFS('Check Out'!K:K,'Check Out'!$A:$A,'Checked Out summary'!$A15)</f>
        <v>0</v>
      </c>
      <c r="L15" s="572">
        <f>SUMIFS('Check Out'!L:L,'Check Out'!$A:$A,'Checked Out summary'!$A15)</f>
        <v>0</v>
      </c>
      <c r="M15" s="572">
        <f>SUMIFS('Check Out'!M:M,'Check Out'!$A:$A,'Checked Out summary'!$A15)</f>
        <v>0</v>
      </c>
      <c r="N15" s="272">
        <f t="shared" si="1"/>
        <v>0</v>
      </c>
      <c r="O15" s="223"/>
      <c r="P15" s="272">
        <f>Payments!D15+Payments!E15</f>
        <v>0</v>
      </c>
      <c r="Q15" s="272">
        <f t="shared" si="2"/>
        <v>0</v>
      </c>
      <c r="R15" s="220"/>
      <c r="S15" s="220"/>
    </row>
    <row r="16" spans="1:19" s="570" customFormat="1" ht="18" customHeight="1" x14ac:dyDescent="0.2">
      <c r="A16" s="568">
        <f>Roster!A15</f>
        <v>0</v>
      </c>
      <c r="B16" s="395" t="e">
        <f>VLOOKUP(A16,Roster!A:B,2,FALSE)</f>
        <v>#N/A</v>
      </c>
      <c r="C16" s="569">
        <f>SUMIFS('Check Out'!C:C,'Check Out'!$A:$A,'Checked Out summary'!$A16)</f>
        <v>0</v>
      </c>
      <c r="D16" s="569">
        <f>SUMIFS('Check Out'!D:D,'Check Out'!$A:$A,'Checked Out summary'!$A16)</f>
        <v>0</v>
      </c>
      <c r="E16" s="569">
        <f>SUMIFS('Check Out'!E:E,'Check Out'!$A:$A,'Checked Out summary'!$A16)</f>
        <v>0</v>
      </c>
      <c r="F16" s="569">
        <f>SUMIFS('Check Out'!F:F,'Check Out'!$A:$A,'Checked Out summary'!$A16)</f>
        <v>0</v>
      </c>
      <c r="G16" s="569">
        <f>SUMIFS('Check Out'!G:G,'Check Out'!$A:$A,'Checked Out summary'!$A16)</f>
        <v>0</v>
      </c>
      <c r="H16" s="569">
        <f>SUMIFS('Check Out'!H:H,'Check Out'!$A:$A,'Checked Out summary'!$A16)</f>
        <v>0</v>
      </c>
      <c r="I16" s="569">
        <f>SUMIFS('Check Out'!I:I,'Check Out'!$A:$A,'Checked Out summary'!$A16)</f>
        <v>0</v>
      </c>
      <c r="J16" s="569">
        <f>SUMIFS('Check Out'!J:J,'Check Out'!$A:$A,'Checked Out summary'!$A16)</f>
        <v>0</v>
      </c>
      <c r="K16" s="569">
        <f>SUMIFS('Check Out'!K:K,'Check Out'!$A:$A,'Checked Out summary'!$A16)</f>
        <v>0</v>
      </c>
      <c r="L16" s="569">
        <f>SUMIFS('Check Out'!L:L,'Check Out'!$A:$A,'Checked Out summary'!$A16)</f>
        <v>0</v>
      </c>
      <c r="M16" s="569">
        <f>SUMIFS('Check Out'!M:M,'Check Out'!$A:$A,'Checked Out summary'!$A16)</f>
        <v>0</v>
      </c>
      <c r="N16" s="271">
        <f t="shared" si="1"/>
        <v>0</v>
      </c>
      <c r="O16" s="222"/>
      <c r="P16" s="271">
        <f>Payments!D16+Payments!E16</f>
        <v>0</v>
      </c>
      <c r="Q16" s="271">
        <f t="shared" si="2"/>
        <v>0</v>
      </c>
      <c r="R16" s="220"/>
      <c r="S16" s="220"/>
    </row>
    <row r="17" spans="1:19" s="570" customFormat="1" ht="18" customHeight="1" x14ac:dyDescent="0.2">
      <c r="A17" s="571">
        <f>Roster!A16</f>
        <v>0</v>
      </c>
      <c r="B17" s="396" t="e">
        <f>VLOOKUP(A17,Roster!A:B,2,FALSE)</f>
        <v>#N/A</v>
      </c>
      <c r="C17" s="572">
        <f>SUMIFS('Check Out'!C:C,'Check Out'!$A:$A,'Checked Out summary'!$A17)</f>
        <v>0</v>
      </c>
      <c r="D17" s="572">
        <f>SUMIFS('Check Out'!D:D,'Check Out'!$A:$A,'Checked Out summary'!$A17)</f>
        <v>0</v>
      </c>
      <c r="E17" s="572">
        <f>SUMIFS('Check Out'!E:E,'Check Out'!$A:$A,'Checked Out summary'!$A17)</f>
        <v>0</v>
      </c>
      <c r="F17" s="572">
        <f>SUMIFS('Check Out'!F:F,'Check Out'!$A:$A,'Checked Out summary'!$A17)</f>
        <v>0</v>
      </c>
      <c r="G17" s="572">
        <f>SUMIFS('Check Out'!G:G,'Check Out'!$A:$A,'Checked Out summary'!$A17)</f>
        <v>0</v>
      </c>
      <c r="H17" s="572">
        <f>SUMIFS('Check Out'!H:H,'Check Out'!$A:$A,'Checked Out summary'!$A17)</f>
        <v>0</v>
      </c>
      <c r="I17" s="572">
        <f>SUMIFS('Check Out'!I:I,'Check Out'!$A:$A,'Checked Out summary'!$A17)</f>
        <v>0</v>
      </c>
      <c r="J17" s="572">
        <f>SUMIFS('Check Out'!J:J,'Check Out'!$A:$A,'Checked Out summary'!$A17)</f>
        <v>0</v>
      </c>
      <c r="K17" s="572">
        <f>SUMIFS('Check Out'!K:K,'Check Out'!$A:$A,'Checked Out summary'!$A17)</f>
        <v>0</v>
      </c>
      <c r="L17" s="572">
        <f>SUMIFS('Check Out'!L:L,'Check Out'!$A:$A,'Checked Out summary'!$A17)</f>
        <v>0</v>
      </c>
      <c r="M17" s="572">
        <f>SUMIFS('Check Out'!M:M,'Check Out'!$A:$A,'Checked Out summary'!$A17)</f>
        <v>0</v>
      </c>
      <c r="N17" s="272">
        <f t="shared" si="1"/>
        <v>0</v>
      </c>
      <c r="O17" s="223"/>
      <c r="P17" s="272">
        <f>Payments!D17+Payments!E17</f>
        <v>0</v>
      </c>
      <c r="Q17" s="272">
        <f t="shared" si="2"/>
        <v>0</v>
      </c>
      <c r="R17" s="220"/>
      <c r="S17" s="220"/>
    </row>
    <row r="18" spans="1:19" s="570" customFormat="1" ht="18" customHeight="1" x14ac:dyDescent="0.2">
      <c r="A18" s="568">
        <f>Roster!A17</f>
        <v>0</v>
      </c>
      <c r="B18" s="395" t="e">
        <f>VLOOKUP(A18,Roster!A:B,2,FALSE)</f>
        <v>#N/A</v>
      </c>
      <c r="C18" s="569">
        <f>SUMIFS('Check Out'!C:C,'Check Out'!$A:$A,'Checked Out summary'!$A18)</f>
        <v>0</v>
      </c>
      <c r="D18" s="569">
        <f>SUMIFS('Check Out'!D:D,'Check Out'!$A:$A,'Checked Out summary'!$A18)</f>
        <v>0</v>
      </c>
      <c r="E18" s="569">
        <f>SUMIFS('Check Out'!E:E,'Check Out'!$A:$A,'Checked Out summary'!$A18)</f>
        <v>0</v>
      </c>
      <c r="F18" s="569">
        <f>SUMIFS('Check Out'!F:F,'Check Out'!$A:$A,'Checked Out summary'!$A18)</f>
        <v>0</v>
      </c>
      <c r="G18" s="569">
        <f>SUMIFS('Check Out'!G:G,'Check Out'!$A:$A,'Checked Out summary'!$A18)</f>
        <v>0</v>
      </c>
      <c r="H18" s="569">
        <f>SUMIFS('Check Out'!H:H,'Check Out'!$A:$A,'Checked Out summary'!$A18)</f>
        <v>0</v>
      </c>
      <c r="I18" s="569">
        <f>SUMIFS('Check Out'!I:I,'Check Out'!$A:$A,'Checked Out summary'!$A18)</f>
        <v>0</v>
      </c>
      <c r="J18" s="569">
        <f>SUMIFS('Check Out'!J:J,'Check Out'!$A:$A,'Checked Out summary'!$A18)</f>
        <v>0</v>
      </c>
      <c r="K18" s="569">
        <f>SUMIFS('Check Out'!K:K,'Check Out'!$A:$A,'Checked Out summary'!$A18)</f>
        <v>0</v>
      </c>
      <c r="L18" s="569">
        <f>SUMIFS('Check Out'!L:L,'Check Out'!$A:$A,'Checked Out summary'!$A18)</f>
        <v>0</v>
      </c>
      <c r="M18" s="569">
        <f>SUMIFS('Check Out'!M:M,'Check Out'!$A:$A,'Checked Out summary'!$A18)</f>
        <v>0</v>
      </c>
      <c r="N18" s="271">
        <f t="shared" si="1"/>
        <v>0</v>
      </c>
      <c r="O18" s="222"/>
      <c r="P18" s="271">
        <f>Payments!D18+Payments!E18</f>
        <v>0</v>
      </c>
      <c r="Q18" s="271">
        <f t="shared" si="2"/>
        <v>0</v>
      </c>
      <c r="R18" s="220"/>
      <c r="S18" s="220"/>
    </row>
    <row r="19" spans="1:19" s="570" customFormat="1" ht="18" customHeight="1" x14ac:dyDescent="0.2">
      <c r="A19" s="571">
        <f>Roster!A18</f>
        <v>0</v>
      </c>
      <c r="B19" s="396" t="e">
        <f>VLOOKUP(A19,Roster!A:B,2,FALSE)</f>
        <v>#N/A</v>
      </c>
      <c r="C19" s="572">
        <f>SUMIFS('Check Out'!C:C,'Check Out'!$A:$A,'Checked Out summary'!$A19)</f>
        <v>0</v>
      </c>
      <c r="D19" s="572">
        <f>SUMIFS('Check Out'!D:D,'Check Out'!$A:$A,'Checked Out summary'!$A19)</f>
        <v>0</v>
      </c>
      <c r="E19" s="572">
        <f>SUMIFS('Check Out'!E:E,'Check Out'!$A:$A,'Checked Out summary'!$A19)</f>
        <v>0</v>
      </c>
      <c r="F19" s="572">
        <f>SUMIFS('Check Out'!F:F,'Check Out'!$A:$A,'Checked Out summary'!$A19)</f>
        <v>0</v>
      </c>
      <c r="G19" s="572">
        <f>SUMIFS('Check Out'!G:G,'Check Out'!$A:$A,'Checked Out summary'!$A19)</f>
        <v>0</v>
      </c>
      <c r="H19" s="572">
        <f>SUMIFS('Check Out'!H:H,'Check Out'!$A:$A,'Checked Out summary'!$A19)</f>
        <v>0</v>
      </c>
      <c r="I19" s="572">
        <f>SUMIFS('Check Out'!I:I,'Check Out'!$A:$A,'Checked Out summary'!$A19)</f>
        <v>0</v>
      </c>
      <c r="J19" s="572">
        <f>SUMIFS('Check Out'!J:J,'Check Out'!$A:$A,'Checked Out summary'!$A19)</f>
        <v>0</v>
      </c>
      <c r="K19" s="572">
        <f>SUMIFS('Check Out'!K:K,'Check Out'!$A:$A,'Checked Out summary'!$A19)</f>
        <v>0</v>
      </c>
      <c r="L19" s="572">
        <f>SUMIFS('Check Out'!L:L,'Check Out'!$A:$A,'Checked Out summary'!$A19)</f>
        <v>0</v>
      </c>
      <c r="M19" s="572">
        <f>SUMIFS('Check Out'!M:M,'Check Out'!$A:$A,'Checked Out summary'!$A19)</f>
        <v>0</v>
      </c>
      <c r="N19" s="272">
        <f t="shared" si="1"/>
        <v>0</v>
      </c>
      <c r="O19" s="223"/>
      <c r="P19" s="272">
        <f>Payments!D19+Payments!E19</f>
        <v>0</v>
      </c>
      <c r="Q19" s="272">
        <f t="shared" si="2"/>
        <v>0</v>
      </c>
      <c r="R19" s="220"/>
      <c r="S19" s="220"/>
    </row>
    <row r="20" spans="1:19" s="570" customFormat="1" ht="18" customHeight="1" x14ac:dyDescent="0.2">
      <c r="A20" s="568">
        <f>Roster!A19</f>
        <v>0</v>
      </c>
      <c r="B20" s="395" t="e">
        <f>VLOOKUP(A20,Roster!A:B,2,FALSE)</f>
        <v>#N/A</v>
      </c>
      <c r="C20" s="569">
        <f>SUMIFS('Check Out'!C:C,'Check Out'!$A:$A,'Checked Out summary'!$A20)</f>
        <v>0</v>
      </c>
      <c r="D20" s="569">
        <f>SUMIFS('Check Out'!D:D,'Check Out'!$A:$A,'Checked Out summary'!$A20)</f>
        <v>0</v>
      </c>
      <c r="E20" s="569">
        <f>SUMIFS('Check Out'!E:E,'Check Out'!$A:$A,'Checked Out summary'!$A20)</f>
        <v>0</v>
      </c>
      <c r="F20" s="569">
        <f>SUMIFS('Check Out'!F:F,'Check Out'!$A:$A,'Checked Out summary'!$A20)</f>
        <v>0</v>
      </c>
      <c r="G20" s="569">
        <f>SUMIFS('Check Out'!G:G,'Check Out'!$A:$A,'Checked Out summary'!$A20)</f>
        <v>0</v>
      </c>
      <c r="H20" s="569">
        <f>SUMIFS('Check Out'!H:H,'Check Out'!$A:$A,'Checked Out summary'!$A20)</f>
        <v>0</v>
      </c>
      <c r="I20" s="569">
        <f>SUMIFS('Check Out'!I:I,'Check Out'!$A:$A,'Checked Out summary'!$A20)</f>
        <v>0</v>
      </c>
      <c r="J20" s="569">
        <f>SUMIFS('Check Out'!J:J,'Check Out'!$A:$A,'Checked Out summary'!$A20)</f>
        <v>0</v>
      </c>
      <c r="K20" s="569">
        <f>SUMIFS('Check Out'!K:K,'Check Out'!$A:$A,'Checked Out summary'!$A20)</f>
        <v>0</v>
      </c>
      <c r="L20" s="569">
        <f>SUMIFS('Check Out'!L:L,'Check Out'!$A:$A,'Checked Out summary'!$A20)</f>
        <v>0</v>
      </c>
      <c r="M20" s="569">
        <f>SUMIFS('Check Out'!M:M,'Check Out'!$A:$A,'Checked Out summary'!$A20)</f>
        <v>0</v>
      </c>
      <c r="N20" s="271">
        <f t="shared" si="1"/>
        <v>0</v>
      </c>
      <c r="O20" s="222"/>
      <c r="P20" s="271">
        <f>Payments!D20+Payments!E20</f>
        <v>0</v>
      </c>
      <c r="Q20" s="271">
        <f t="shared" si="2"/>
        <v>0</v>
      </c>
      <c r="R20" s="220"/>
      <c r="S20" s="220"/>
    </row>
    <row r="21" spans="1:19" s="570" customFormat="1" ht="18" customHeight="1" x14ac:dyDescent="0.2">
      <c r="A21" s="571">
        <f>Roster!A20</f>
        <v>0</v>
      </c>
      <c r="B21" s="396" t="e">
        <f>VLOOKUP(A21,Roster!A:B,2,FALSE)</f>
        <v>#N/A</v>
      </c>
      <c r="C21" s="572">
        <f>SUMIFS('Check Out'!C:C,'Check Out'!$A:$A,'Checked Out summary'!$A21)</f>
        <v>0</v>
      </c>
      <c r="D21" s="572">
        <f>SUMIFS('Check Out'!D:D,'Check Out'!$A:$A,'Checked Out summary'!$A21)</f>
        <v>0</v>
      </c>
      <c r="E21" s="572">
        <f>SUMIFS('Check Out'!E:E,'Check Out'!$A:$A,'Checked Out summary'!$A21)</f>
        <v>0</v>
      </c>
      <c r="F21" s="572">
        <f>SUMIFS('Check Out'!F:F,'Check Out'!$A:$A,'Checked Out summary'!$A21)</f>
        <v>0</v>
      </c>
      <c r="G21" s="572">
        <f>SUMIFS('Check Out'!G:G,'Check Out'!$A:$A,'Checked Out summary'!$A21)</f>
        <v>0</v>
      </c>
      <c r="H21" s="572">
        <f>SUMIFS('Check Out'!H:H,'Check Out'!$A:$A,'Checked Out summary'!$A21)</f>
        <v>0</v>
      </c>
      <c r="I21" s="572">
        <f>SUMIFS('Check Out'!I:I,'Check Out'!$A:$A,'Checked Out summary'!$A21)</f>
        <v>0</v>
      </c>
      <c r="J21" s="572">
        <f>SUMIFS('Check Out'!J:J,'Check Out'!$A:$A,'Checked Out summary'!$A21)</f>
        <v>0</v>
      </c>
      <c r="K21" s="572">
        <f>SUMIFS('Check Out'!K:K,'Check Out'!$A:$A,'Checked Out summary'!$A21)</f>
        <v>0</v>
      </c>
      <c r="L21" s="572">
        <f>SUMIFS('Check Out'!L:L,'Check Out'!$A:$A,'Checked Out summary'!$A21)</f>
        <v>0</v>
      </c>
      <c r="M21" s="572">
        <f>SUMIFS('Check Out'!M:M,'Check Out'!$A:$A,'Checked Out summary'!$A21)</f>
        <v>0</v>
      </c>
      <c r="N21" s="272">
        <f t="shared" si="1"/>
        <v>0</v>
      </c>
      <c r="O21" s="223"/>
      <c r="P21" s="272">
        <f>Payments!D21+Payments!E21</f>
        <v>0</v>
      </c>
      <c r="Q21" s="272">
        <f t="shared" si="2"/>
        <v>0</v>
      </c>
      <c r="R21" s="220"/>
      <c r="S21" s="220"/>
    </row>
    <row r="22" spans="1:19" s="570" customFormat="1" ht="18" customHeight="1" x14ac:dyDescent="0.2">
      <c r="A22" s="568">
        <f>Roster!A21</f>
        <v>0</v>
      </c>
      <c r="B22" s="395" t="e">
        <f>VLOOKUP(A22,Roster!A:B,2,FALSE)</f>
        <v>#N/A</v>
      </c>
      <c r="C22" s="569">
        <f>SUMIFS('Check Out'!C:C,'Check Out'!$A:$A,'Checked Out summary'!$A22)</f>
        <v>0</v>
      </c>
      <c r="D22" s="569">
        <f>SUMIFS('Check Out'!D:D,'Check Out'!$A:$A,'Checked Out summary'!$A22)</f>
        <v>0</v>
      </c>
      <c r="E22" s="569">
        <f>SUMIFS('Check Out'!E:E,'Check Out'!$A:$A,'Checked Out summary'!$A22)</f>
        <v>0</v>
      </c>
      <c r="F22" s="569">
        <f>SUMIFS('Check Out'!F:F,'Check Out'!$A:$A,'Checked Out summary'!$A22)</f>
        <v>0</v>
      </c>
      <c r="G22" s="569">
        <f>SUMIFS('Check Out'!G:G,'Check Out'!$A:$A,'Checked Out summary'!$A22)</f>
        <v>0</v>
      </c>
      <c r="H22" s="569">
        <f>SUMIFS('Check Out'!H:H,'Check Out'!$A:$A,'Checked Out summary'!$A22)</f>
        <v>0</v>
      </c>
      <c r="I22" s="569">
        <f>SUMIFS('Check Out'!I:I,'Check Out'!$A:$A,'Checked Out summary'!$A22)</f>
        <v>0</v>
      </c>
      <c r="J22" s="569">
        <f>SUMIFS('Check Out'!J:J,'Check Out'!$A:$A,'Checked Out summary'!$A22)</f>
        <v>0</v>
      </c>
      <c r="K22" s="569">
        <f>SUMIFS('Check Out'!K:K,'Check Out'!$A:$A,'Checked Out summary'!$A22)</f>
        <v>0</v>
      </c>
      <c r="L22" s="569">
        <f>SUMIFS('Check Out'!L:L,'Check Out'!$A:$A,'Checked Out summary'!$A22)</f>
        <v>0</v>
      </c>
      <c r="M22" s="569">
        <f>SUMIFS('Check Out'!M:M,'Check Out'!$A:$A,'Checked Out summary'!$A22)</f>
        <v>0</v>
      </c>
      <c r="N22" s="271">
        <f t="shared" si="1"/>
        <v>0</v>
      </c>
      <c r="O22" s="222"/>
      <c r="P22" s="271">
        <f>Payments!D22+Payments!E22</f>
        <v>0</v>
      </c>
      <c r="Q22" s="271">
        <f t="shared" si="2"/>
        <v>0</v>
      </c>
      <c r="R22" s="220"/>
      <c r="S22" s="220"/>
    </row>
    <row r="23" spans="1:19" s="570" customFormat="1" ht="18" customHeight="1" x14ac:dyDescent="0.2">
      <c r="A23" s="571">
        <f>Roster!A22</f>
        <v>0</v>
      </c>
      <c r="B23" s="396" t="e">
        <f>VLOOKUP(A23,Roster!A:B,2,FALSE)</f>
        <v>#N/A</v>
      </c>
      <c r="C23" s="572">
        <f>SUMIFS('Check Out'!C:C,'Check Out'!$A:$A,'Checked Out summary'!$A23)</f>
        <v>0</v>
      </c>
      <c r="D23" s="572">
        <f>SUMIFS('Check Out'!D:D,'Check Out'!$A:$A,'Checked Out summary'!$A23)</f>
        <v>0</v>
      </c>
      <c r="E23" s="572">
        <f>SUMIFS('Check Out'!E:E,'Check Out'!$A:$A,'Checked Out summary'!$A23)</f>
        <v>0</v>
      </c>
      <c r="F23" s="572">
        <f>SUMIFS('Check Out'!F:F,'Check Out'!$A:$A,'Checked Out summary'!$A23)</f>
        <v>0</v>
      </c>
      <c r="G23" s="572">
        <f>SUMIFS('Check Out'!G:G,'Check Out'!$A:$A,'Checked Out summary'!$A23)</f>
        <v>0</v>
      </c>
      <c r="H23" s="572">
        <f>SUMIFS('Check Out'!H:H,'Check Out'!$A:$A,'Checked Out summary'!$A23)</f>
        <v>0</v>
      </c>
      <c r="I23" s="572">
        <f>SUMIFS('Check Out'!I:I,'Check Out'!$A:$A,'Checked Out summary'!$A23)</f>
        <v>0</v>
      </c>
      <c r="J23" s="572">
        <f>SUMIFS('Check Out'!J:J,'Check Out'!$A:$A,'Checked Out summary'!$A23)</f>
        <v>0</v>
      </c>
      <c r="K23" s="572">
        <f>SUMIFS('Check Out'!K:K,'Check Out'!$A:$A,'Checked Out summary'!$A23)</f>
        <v>0</v>
      </c>
      <c r="L23" s="572">
        <f>SUMIFS('Check Out'!L:L,'Check Out'!$A:$A,'Checked Out summary'!$A23)</f>
        <v>0</v>
      </c>
      <c r="M23" s="572">
        <f>SUMIFS('Check Out'!M:M,'Check Out'!$A:$A,'Checked Out summary'!$A23)</f>
        <v>0</v>
      </c>
      <c r="N23" s="272">
        <f t="shared" si="1"/>
        <v>0</v>
      </c>
      <c r="O23" s="223"/>
      <c r="P23" s="272">
        <f>Payments!D23+Payments!E23</f>
        <v>0</v>
      </c>
      <c r="Q23" s="272">
        <f t="shared" si="2"/>
        <v>0</v>
      </c>
      <c r="R23" s="220"/>
      <c r="S23" s="220"/>
    </row>
    <row r="24" spans="1:19" s="570" customFormat="1" ht="18" customHeight="1" x14ac:dyDescent="0.2">
      <c r="A24" s="568">
        <f>Roster!A23</f>
        <v>0</v>
      </c>
      <c r="B24" s="395" t="e">
        <f>VLOOKUP(A24,Roster!A:B,2,FALSE)</f>
        <v>#N/A</v>
      </c>
      <c r="C24" s="569">
        <f>SUMIFS('Check Out'!C:C,'Check Out'!$A:$A,'Checked Out summary'!$A24)</f>
        <v>0</v>
      </c>
      <c r="D24" s="569">
        <f>SUMIFS('Check Out'!D:D,'Check Out'!$A:$A,'Checked Out summary'!$A24)</f>
        <v>0</v>
      </c>
      <c r="E24" s="569">
        <f>SUMIFS('Check Out'!E:E,'Check Out'!$A:$A,'Checked Out summary'!$A24)</f>
        <v>0</v>
      </c>
      <c r="F24" s="569">
        <f>SUMIFS('Check Out'!F:F,'Check Out'!$A:$A,'Checked Out summary'!$A24)</f>
        <v>0</v>
      </c>
      <c r="G24" s="569">
        <f>SUMIFS('Check Out'!G:G,'Check Out'!$A:$A,'Checked Out summary'!$A24)</f>
        <v>0</v>
      </c>
      <c r="H24" s="569">
        <f>SUMIFS('Check Out'!H:H,'Check Out'!$A:$A,'Checked Out summary'!$A24)</f>
        <v>0</v>
      </c>
      <c r="I24" s="569">
        <f>SUMIFS('Check Out'!I:I,'Check Out'!$A:$A,'Checked Out summary'!$A24)</f>
        <v>0</v>
      </c>
      <c r="J24" s="569">
        <f>SUMIFS('Check Out'!J:J,'Check Out'!$A:$A,'Checked Out summary'!$A24)</f>
        <v>0</v>
      </c>
      <c r="K24" s="569">
        <f>SUMIFS('Check Out'!K:K,'Check Out'!$A:$A,'Checked Out summary'!$A24)</f>
        <v>0</v>
      </c>
      <c r="L24" s="569">
        <f>SUMIFS('Check Out'!L:L,'Check Out'!$A:$A,'Checked Out summary'!$A24)</f>
        <v>0</v>
      </c>
      <c r="M24" s="569">
        <f>SUMIFS('Check Out'!M:M,'Check Out'!$A:$A,'Checked Out summary'!$A24)</f>
        <v>0</v>
      </c>
      <c r="N24" s="271">
        <f t="shared" si="1"/>
        <v>0</v>
      </c>
      <c r="O24" s="222"/>
      <c r="P24" s="271">
        <f>Payments!D24+Payments!E24</f>
        <v>0</v>
      </c>
      <c r="Q24" s="271">
        <f t="shared" si="2"/>
        <v>0</v>
      </c>
      <c r="R24" s="220"/>
      <c r="S24" s="220"/>
    </row>
    <row r="25" spans="1:19" s="570" customFormat="1" ht="18" customHeight="1" x14ac:dyDescent="0.2">
      <c r="A25" s="571">
        <f>Roster!A24</f>
        <v>0</v>
      </c>
      <c r="B25" s="396" t="e">
        <f>VLOOKUP(A25,Roster!A:B,2,FALSE)</f>
        <v>#N/A</v>
      </c>
      <c r="C25" s="572">
        <f>SUMIFS('Check Out'!C:C,'Check Out'!$A:$A,'Checked Out summary'!$A25)</f>
        <v>0</v>
      </c>
      <c r="D25" s="572">
        <f>SUMIFS('Check Out'!D:D,'Check Out'!$A:$A,'Checked Out summary'!$A25)</f>
        <v>0</v>
      </c>
      <c r="E25" s="572">
        <f>SUMIFS('Check Out'!E:E,'Check Out'!$A:$A,'Checked Out summary'!$A25)</f>
        <v>0</v>
      </c>
      <c r="F25" s="572">
        <f>SUMIFS('Check Out'!F:F,'Check Out'!$A:$A,'Checked Out summary'!$A25)</f>
        <v>0</v>
      </c>
      <c r="G25" s="572">
        <f>SUMIFS('Check Out'!G:G,'Check Out'!$A:$A,'Checked Out summary'!$A25)</f>
        <v>0</v>
      </c>
      <c r="H25" s="572">
        <f>SUMIFS('Check Out'!H:H,'Check Out'!$A:$A,'Checked Out summary'!$A25)</f>
        <v>0</v>
      </c>
      <c r="I25" s="572">
        <f>SUMIFS('Check Out'!I:I,'Check Out'!$A:$A,'Checked Out summary'!$A25)</f>
        <v>0</v>
      </c>
      <c r="J25" s="572">
        <f>SUMIFS('Check Out'!J:J,'Check Out'!$A:$A,'Checked Out summary'!$A25)</f>
        <v>0</v>
      </c>
      <c r="K25" s="572">
        <f>SUMIFS('Check Out'!K:K,'Check Out'!$A:$A,'Checked Out summary'!$A25)</f>
        <v>0</v>
      </c>
      <c r="L25" s="572">
        <f>SUMIFS('Check Out'!L:L,'Check Out'!$A:$A,'Checked Out summary'!$A25)</f>
        <v>0</v>
      </c>
      <c r="M25" s="572">
        <f>SUMIFS('Check Out'!M:M,'Check Out'!$A:$A,'Checked Out summary'!$A25)</f>
        <v>0</v>
      </c>
      <c r="N25" s="272">
        <f t="shared" si="1"/>
        <v>0</v>
      </c>
      <c r="O25" s="223"/>
      <c r="P25" s="272">
        <f>Payments!D25+Payments!E25</f>
        <v>0</v>
      </c>
      <c r="Q25" s="272">
        <f t="shared" si="2"/>
        <v>0</v>
      </c>
      <c r="R25" s="220"/>
      <c r="S25" s="220"/>
    </row>
    <row r="26" spans="1:19" s="570" customFormat="1" ht="18" customHeight="1" x14ac:dyDescent="0.2">
      <c r="A26" s="568">
        <f>Roster!A25</f>
        <v>0</v>
      </c>
      <c r="B26" s="395" t="e">
        <f>VLOOKUP(A26,Roster!A:B,2,FALSE)</f>
        <v>#N/A</v>
      </c>
      <c r="C26" s="569">
        <f>SUMIFS('Check Out'!C:C,'Check Out'!$A:$A,'Checked Out summary'!$A26)</f>
        <v>0</v>
      </c>
      <c r="D26" s="569">
        <f>SUMIFS('Check Out'!D:D,'Check Out'!$A:$A,'Checked Out summary'!$A26)</f>
        <v>0</v>
      </c>
      <c r="E26" s="569">
        <f>SUMIFS('Check Out'!E:E,'Check Out'!$A:$A,'Checked Out summary'!$A26)</f>
        <v>0</v>
      </c>
      <c r="F26" s="569">
        <f>SUMIFS('Check Out'!F:F,'Check Out'!$A:$A,'Checked Out summary'!$A26)</f>
        <v>0</v>
      </c>
      <c r="G26" s="569">
        <f>SUMIFS('Check Out'!G:G,'Check Out'!$A:$A,'Checked Out summary'!$A26)</f>
        <v>0</v>
      </c>
      <c r="H26" s="569">
        <f>SUMIFS('Check Out'!H:H,'Check Out'!$A:$A,'Checked Out summary'!$A26)</f>
        <v>0</v>
      </c>
      <c r="I26" s="569">
        <f>SUMIFS('Check Out'!I:I,'Check Out'!$A:$A,'Checked Out summary'!$A26)</f>
        <v>0</v>
      </c>
      <c r="J26" s="569">
        <f>SUMIFS('Check Out'!J:J,'Check Out'!$A:$A,'Checked Out summary'!$A26)</f>
        <v>0</v>
      </c>
      <c r="K26" s="569">
        <f>SUMIFS('Check Out'!K:K,'Check Out'!$A:$A,'Checked Out summary'!$A26)</f>
        <v>0</v>
      </c>
      <c r="L26" s="569">
        <f>SUMIFS('Check Out'!L:L,'Check Out'!$A:$A,'Checked Out summary'!$A26)</f>
        <v>0</v>
      </c>
      <c r="M26" s="569">
        <f>SUMIFS('Check Out'!M:M,'Check Out'!$A:$A,'Checked Out summary'!$A26)</f>
        <v>0</v>
      </c>
      <c r="N26" s="271">
        <f t="shared" si="1"/>
        <v>0</v>
      </c>
      <c r="O26" s="222"/>
      <c r="P26" s="271">
        <f>Payments!D26+Payments!E26</f>
        <v>0</v>
      </c>
      <c r="Q26" s="271">
        <f t="shared" si="2"/>
        <v>0</v>
      </c>
      <c r="R26" s="220"/>
      <c r="S26" s="220"/>
    </row>
    <row r="27" spans="1:19" s="570" customFormat="1" ht="18" customHeight="1" x14ac:dyDescent="0.2">
      <c r="A27" s="571">
        <f>Roster!A26</f>
        <v>0</v>
      </c>
      <c r="B27" s="396" t="e">
        <f>VLOOKUP(A27,Roster!A:B,2,FALSE)</f>
        <v>#N/A</v>
      </c>
      <c r="C27" s="572">
        <f>SUMIFS('Check Out'!C:C,'Check Out'!$A:$A,'Checked Out summary'!$A27)</f>
        <v>0</v>
      </c>
      <c r="D27" s="572">
        <f>SUMIFS('Check Out'!D:D,'Check Out'!$A:$A,'Checked Out summary'!$A27)</f>
        <v>0</v>
      </c>
      <c r="E27" s="572">
        <f>SUMIFS('Check Out'!E:E,'Check Out'!$A:$A,'Checked Out summary'!$A27)</f>
        <v>0</v>
      </c>
      <c r="F27" s="572">
        <f>SUMIFS('Check Out'!F:F,'Check Out'!$A:$A,'Checked Out summary'!$A27)</f>
        <v>0</v>
      </c>
      <c r="G27" s="572">
        <f>SUMIFS('Check Out'!G:G,'Check Out'!$A:$A,'Checked Out summary'!$A27)</f>
        <v>0</v>
      </c>
      <c r="H27" s="572">
        <f>SUMIFS('Check Out'!H:H,'Check Out'!$A:$A,'Checked Out summary'!$A27)</f>
        <v>0</v>
      </c>
      <c r="I27" s="572">
        <f>SUMIFS('Check Out'!I:I,'Check Out'!$A:$A,'Checked Out summary'!$A27)</f>
        <v>0</v>
      </c>
      <c r="J27" s="572">
        <f>SUMIFS('Check Out'!J:J,'Check Out'!$A:$A,'Checked Out summary'!$A27)</f>
        <v>0</v>
      </c>
      <c r="K27" s="572">
        <f>SUMIFS('Check Out'!K:K,'Check Out'!$A:$A,'Checked Out summary'!$A27)</f>
        <v>0</v>
      </c>
      <c r="L27" s="572">
        <f>SUMIFS('Check Out'!L:L,'Check Out'!$A:$A,'Checked Out summary'!$A27)</f>
        <v>0</v>
      </c>
      <c r="M27" s="572">
        <f>SUMIFS('Check Out'!M:M,'Check Out'!$A:$A,'Checked Out summary'!$A27)</f>
        <v>0</v>
      </c>
      <c r="N27" s="272">
        <f t="shared" si="1"/>
        <v>0</v>
      </c>
      <c r="O27" s="223"/>
      <c r="P27" s="272">
        <f>Payments!D27+Payments!E27</f>
        <v>0</v>
      </c>
      <c r="Q27" s="272">
        <f t="shared" si="2"/>
        <v>0</v>
      </c>
      <c r="R27" s="220"/>
      <c r="S27" s="220"/>
    </row>
    <row r="28" spans="1:19" s="570" customFormat="1" ht="18" customHeight="1" x14ac:dyDescent="0.2">
      <c r="A28" s="568">
        <f>Roster!A27</f>
        <v>0</v>
      </c>
      <c r="B28" s="395" t="e">
        <f>VLOOKUP(A28,Roster!A:B,2,FALSE)</f>
        <v>#N/A</v>
      </c>
      <c r="C28" s="569">
        <f>SUMIFS('Check Out'!C:C,'Check Out'!$A:$A,'Checked Out summary'!$A28)</f>
        <v>0</v>
      </c>
      <c r="D28" s="569">
        <f>SUMIFS('Check Out'!D:D,'Check Out'!$A:$A,'Checked Out summary'!$A28)</f>
        <v>0</v>
      </c>
      <c r="E28" s="569">
        <f>SUMIFS('Check Out'!E:E,'Check Out'!$A:$A,'Checked Out summary'!$A28)</f>
        <v>0</v>
      </c>
      <c r="F28" s="569">
        <f>SUMIFS('Check Out'!F:F,'Check Out'!$A:$A,'Checked Out summary'!$A28)</f>
        <v>0</v>
      </c>
      <c r="G28" s="569">
        <f>SUMIFS('Check Out'!G:G,'Check Out'!$A:$A,'Checked Out summary'!$A28)</f>
        <v>0</v>
      </c>
      <c r="H28" s="569">
        <f>SUMIFS('Check Out'!H:H,'Check Out'!$A:$A,'Checked Out summary'!$A28)</f>
        <v>0</v>
      </c>
      <c r="I28" s="569">
        <f>SUMIFS('Check Out'!I:I,'Check Out'!$A:$A,'Checked Out summary'!$A28)</f>
        <v>0</v>
      </c>
      <c r="J28" s="569">
        <f>SUMIFS('Check Out'!J:J,'Check Out'!$A:$A,'Checked Out summary'!$A28)</f>
        <v>0</v>
      </c>
      <c r="K28" s="569">
        <f>SUMIFS('Check Out'!K:K,'Check Out'!$A:$A,'Checked Out summary'!$A28)</f>
        <v>0</v>
      </c>
      <c r="L28" s="569">
        <f>SUMIFS('Check Out'!L:L,'Check Out'!$A:$A,'Checked Out summary'!$A28)</f>
        <v>0</v>
      </c>
      <c r="M28" s="569">
        <f>SUMIFS('Check Out'!M:M,'Check Out'!$A:$A,'Checked Out summary'!$A28)</f>
        <v>0</v>
      </c>
      <c r="N28" s="271">
        <f t="shared" si="1"/>
        <v>0</v>
      </c>
      <c r="O28" s="222"/>
      <c r="P28" s="271">
        <f>Payments!D28+Payments!E28</f>
        <v>0</v>
      </c>
      <c r="Q28" s="271">
        <f t="shared" si="2"/>
        <v>0</v>
      </c>
      <c r="R28" s="220"/>
      <c r="S28" s="220"/>
    </row>
    <row r="29" spans="1:19" s="570" customFormat="1" ht="18" customHeight="1" x14ac:dyDescent="0.2">
      <c r="A29" s="571">
        <f>Roster!A28</f>
        <v>0</v>
      </c>
      <c r="B29" s="396" t="e">
        <f>VLOOKUP(A29,Roster!A:B,2,FALSE)</f>
        <v>#N/A</v>
      </c>
      <c r="C29" s="572">
        <f>SUMIFS('Check Out'!C:C,'Check Out'!$A:$A,'Checked Out summary'!$A29)</f>
        <v>0</v>
      </c>
      <c r="D29" s="572">
        <f>SUMIFS('Check Out'!D:D,'Check Out'!$A:$A,'Checked Out summary'!$A29)</f>
        <v>0</v>
      </c>
      <c r="E29" s="572">
        <f>SUMIFS('Check Out'!E:E,'Check Out'!$A:$A,'Checked Out summary'!$A29)</f>
        <v>0</v>
      </c>
      <c r="F29" s="572">
        <f>SUMIFS('Check Out'!F:F,'Check Out'!$A:$A,'Checked Out summary'!$A29)</f>
        <v>0</v>
      </c>
      <c r="G29" s="572">
        <f>SUMIFS('Check Out'!G:G,'Check Out'!$A:$A,'Checked Out summary'!$A29)</f>
        <v>0</v>
      </c>
      <c r="H29" s="572">
        <f>SUMIFS('Check Out'!H:H,'Check Out'!$A:$A,'Checked Out summary'!$A29)</f>
        <v>0</v>
      </c>
      <c r="I29" s="572">
        <f>SUMIFS('Check Out'!I:I,'Check Out'!$A:$A,'Checked Out summary'!$A29)</f>
        <v>0</v>
      </c>
      <c r="J29" s="572">
        <f>SUMIFS('Check Out'!J:J,'Check Out'!$A:$A,'Checked Out summary'!$A29)</f>
        <v>0</v>
      </c>
      <c r="K29" s="572">
        <f>SUMIFS('Check Out'!K:K,'Check Out'!$A:$A,'Checked Out summary'!$A29)</f>
        <v>0</v>
      </c>
      <c r="L29" s="572">
        <f>SUMIFS('Check Out'!L:L,'Check Out'!$A:$A,'Checked Out summary'!$A29)</f>
        <v>0</v>
      </c>
      <c r="M29" s="572">
        <f>SUMIFS('Check Out'!M:M,'Check Out'!$A:$A,'Checked Out summary'!$A29)</f>
        <v>0</v>
      </c>
      <c r="N29" s="272">
        <f t="shared" si="1"/>
        <v>0</v>
      </c>
      <c r="O29" s="223"/>
      <c r="P29" s="272">
        <f>Payments!D29+Payments!E29</f>
        <v>0</v>
      </c>
      <c r="Q29" s="272">
        <f t="shared" si="2"/>
        <v>0</v>
      </c>
      <c r="R29" s="220"/>
      <c r="S29" s="220"/>
    </row>
    <row r="30" spans="1:19" s="570" customFormat="1" ht="18" customHeight="1" x14ac:dyDescent="0.2">
      <c r="A30" s="568">
        <f>Roster!A29</f>
        <v>0</v>
      </c>
      <c r="B30" s="395" t="e">
        <f>VLOOKUP(A30,Roster!A:B,2,FALSE)</f>
        <v>#N/A</v>
      </c>
      <c r="C30" s="569">
        <f>SUMIFS('Check Out'!C:C,'Check Out'!$A:$A,'Checked Out summary'!$A30)</f>
        <v>0</v>
      </c>
      <c r="D30" s="569">
        <f>SUMIFS('Check Out'!D:D,'Check Out'!$A:$A,'Checked Out summary'!$A30)</f>
        <v>0</v>
      </c>
      <c r="E30" s="569">
        <f>SUMIFS('Check Out'!E:E,'Check Out'!$A:$A,'Checked Out summary'!$A30)</f>
        <v>0</v>
      </c>
      <c r="F30" s="569">
        <f>SUMIFS('Check Out'!F:F,'Check Out'!$A:$A,'Checked Out summary'!$A30)</f>
        <v>0</v>
      </c>
      <c r="G30" s="569">
        <f>SUMIFS('Check Out'!G:G,'Check Out'!$A:$A,'Checked Out summary'!$A30)</f>
        <v>0</v>
      </c>
      <c r="H30" s="569">
        <f>SUMIFS('Check Out'!H:H,'Check Out'!$A:$A,'Checked Out summary'!$A30)</f>
        <v>0</v>
      </c>
      <c r="I30" s="569">
        <f>SUMIFS('Check Out'!I:I,'Check Out'!$A:$A,'Checked Out summary'!$A30)</f>
        <v>0</v>
      </c>
      <c r="J30" s="569">
        <f>SUMIFS('Check Out'!J:J,'Check Out'!$A:$A,'Checked Out summary'!$A30)</f>
        <v>0</v>
      </c>
      <c r="K30" s="569">
        <f>SUMIFS('Check Out'!K:K,'Check Out'!$A:$A,'Checked Out summary'!$A30)</f>
        <v>0</v>
      </c>
      <c r="L30" s="569">
        <f>SUMIFS('Check Out'!L:L,'Check Out'!$A:$A,'Checked Out summary'!$A30)</f>
        <v>0</v>
      </c>
      <c r="M30" s="569">
        <f>SUMIFS('Check Out'!M:M,'Check Out'!$A:$A,'Checked Out summary'!$A30)</f>
        <v>0</v>
      </c>
      <c r="N30" s="271">
        <f t="shared" si="1"/>
        <v>0</v>
      </c>
      <c r="O30" s="222"/>
      <c r="P30" s="271">
        <f>Payments!D30+Payments!E30</f>
        <v>0</v>
      </c>
      <c r="Q30" s="271">
        <f t="shared" si="2"/>
        <v>0</v>
      </c>
      <c r="R30" s="220"/>
      <c r="S30" s="220"/>
    </row>
    <row r="31" spans="1:19" s="570" customFormat="1" ht="18" customHeight="1" x14ac:dyDescent="0.2">
      <c r="A31" s="571">
        <f>Roster!A30</f>
        <v>0</v>
      </c>
      <c r="B31" s="396" t="e">
        <f>VLOOKUP(A31,Roster!A:B,2,FALSE)</f>
        <v>#N/A</v>
      </c>
      <c r="C31" s="572">
        <f>SUMIFS('Check Out'!C:C,'Check Out'!$A:$A,'Checked Out summary'!$A31)</f>
        <v>0</v>
      </c>
      <c r="D31" s="572">
        <f>SUMIFS('Check Out'!D:D,'Check Out'!$A:$A,'Checked Out summary'!$A31)</f>
        <v>0</v>
      </c>
      <c r="E31" s="572">
        <f>SUMIFS('Check Out'!E:E,'Check Out'!$A:$A,'Checked Out summary'!$A31)</f>
        <v>0</v>
      </c>
      <c r="F31" s="572">
        <f>SUMIFS('Check Out'!F:F,'Check Out'!$A:$A,'Checked Out summary'!$A31)</f>
        <v>0</v>
      </c>
      <c r="G31" s="572">
        <f>SUMIFS('Check Out'!G:G,'Check Out'!$A:$A,'Checked Out summary'!$A31)</f>
        <v>0</v>
      </c>
      <c r="H31" s="572">
        <f>SUMIFS('Check Out'!H:H,'Check Out'!$A:$A,'Checked Out summary'!$A31)</f>
        <v>0</v>
      </c>
      <c r="I31" s="572">
        <f>SUMIFS('Check Out'!I:I,'Check Out'!$A:$A,'Checked Out summary'!$A31)</f>
        <v>0</v>
      </c>
      <c r="J31" s="572">
        <f>SUMIFS('Check Out'!J:J,'Check Out'!$A:$A,'Checked Out summary'!$A31)</f>
        <v>0</v>
      </c>
      <c r="K31" s="572">
        <f>SUMIFS('Check Out'!K:K,'Check Out'!$A:$A,'Checked Out summary'!$A31)</f>
        <v>0</v>
      </c>
      <c r="L31" s="572">
        <f>SUMIFS('Check Out'!L:L,'Check Out'!$A:$A,'Checked Out summary'!$A31)</f>
        <v>0</v>
      </c>
      <c r="M31" s="572">
        <f>SUMIFS('Check Out'!M:M,'Check Out'!$A:$A,'Checked Out summary'!$A31)</f>
        <v>0</v>
      </c>
      <c r="N31" s="272">
        <f t="shared" si="1"/>
        <v>0</v>
      </c>
      <c r="O31" s="223"/>
      <c r="P31" s="272">
        <f>Payments!D31+Payments!E31</f>
        <v>0</v>
      </c>
      <c r="Q31" s="272">
        <f t="shared" si="2"/>
        <v>0</v>
      </c>
      <c r="R31" s="220"/>
      <c r="S31" s="220"/>
    </row>
    <row r="32" spans="1:19" s="570" customFormat="1" ht="18" customHeight="1" x14ac:dyDescent="0.2">
      <c r="A32" s="568">
        <f>Roster!A31</f>
        <v>0</v>
      </c>
      <c r="B32" s="395" t="e">
        <f>VLOOKUP(A32,Roster!A:B,2,FALSE)</f>
        <v>#N/A</v>
      </c>
      <c r="C32" s="569">
        <f>SUMIFS('Check Out'!C:C,'Check Out'!$A:$A,'Checked Out summary'!$A32)</f>
        <v>0</v>
      </c>
      <c r="D32" s="569">
        <f>SUMIFS('Check Out'!D:D,'Check Out'!$A:$A,'Checked Out summary'!$A32)</f>
        <v>0</v>
      </c>
      <c r="E32" s="569">
        <f>SUMIFS('Check Out'!E:E,'Check Out'!$A:$A,'Checked Out summary'!$A32)</f>
        <v>0</v>
      </c>
      <c r="F32" s="569">
        <f>SUMIFS('Check Out'!F:F,'Check Out'!$A:$A,'Checked Out summary'!$A32)</f>
        <v>0</v>
      </c>
      <c r="G32" s="569">
        <f>SUMIFS('Check Out'!G:G,'Check Out'!$A:$A,'Checked Out summary'!$A32)</f>
        <v>0</v>
      </c>
      <c r="H32" s="569">
        <f>SUMIFS('Check Out'!H:H,'Check Out'!$A:$A,'Checked Out summary'!$A32)</f>
        <v>0</v>
      </c>
      <c r="I32" s="569">
        <f>SUMIFS('Check Out'!I:I,'Check Out'!$A:$A,'Checked Out summary'!$A32)</f>
        <v>0</v>
      </c>
      <c r="J32" s="569">
        <f>SUMIFS('Check Out'!J:J,'Check Out'!$A:$A,'Checked Out summary'!$A32)</f>
        <v>0</v>
      </c>
      <c r="K32" s="569">
        <f>SUMIFS('Check Out'!K:K,'Check Out'!$A:$A,'Checked Out summary'!$A32)</f>
        <v>0</v>
      </c>
      <c r="L32" s="569">
        <f>SUMIFS('Check Out'!L:L,'Check Out'!$A:$A,'Checked Out summary'!$A32)</f>
        <v>0</v>
      </c>
      <c r="M32" s="569">
        <f>SUMIFS('Check Out'!M:M,'Check Out'!$A:$A,'Checked Out summary'!$A32)</f>
        <v>0</v>
      </c>
      <c r="N32" s="271">
        <f t="shared" si="1"/>
        <v>0</v>
      </c>
      <c r="O32" s="222"/>
      <c r="P32" s="271">
        <f>Payments!D32+Payments!E32</f>
        <v>0</v>
      </c>
      <c r="Q32" s="271">
        <f t="shared" si="2"/>
        <v>0</v>
      </c>
      <c r="R32" s="220"/>
      <c r="S32" s="220"/>
    </row>
    <row r="33" spans="1:19" s="570" customFormat="1" ht="18" customHeight="1" x14ac:dyDescent="0.2">
      <c r="A33" s="571">
        <f>Roster!A32</f>
        <v>0</v>
      </c>
      <c r="B33" s="396" t="e">
        <f>VLOOKUP(A33,Roster!A:B,2,FALSE)</f>
        <v>#N/A</v>
      </c>
      <c r="C33" s="572">
        <f>SUMIFS('Check Out'!C:C,'Check Out'!$A:$A,'Checked Out summary'!$A33)</f>
        <v>0</v>
      </c>
      <c r="D33" s="572">
        <f>SUMIFS('Check Out'!D:D,'Check Out'!$A:$A,'Checked Out summary'!$A33)</f>
        <v>0</v>
      </c>
      <c r="E33" s="572">
        <f>SUMIFS('Check Out'!E:E,'Check Out'!$A:$A,'Checked Out summary'!$A33)</f>
        <v>0</v>
      </c>
      <c r="F33" s="572">
        <f>SUMIFS('Check Out'!F:F,'Check Out'!$A:$A,'Checked Out summary'!$A33)</f>
        <v>0</v>
      </c>
      <c r="G33" s="572">
        <f>SUMIFS('Check Out'!G:G,'Check Out'!$A:$A,'Checked Out summary'!$A33)</f>
        <v>0</v>
      </c>
      <c r="H33" s="572">
        <f>SUMIFS('Check Out'!H:H,'Check Out'!$A:$A,'Checked Out summary'!$A33)</f>
        <v>0</v>
      </c>
      <c r="I33" s="572">
        <f>SUMIFS('Check Out'!I:I,'Check Out'!$A:$A,'Checked Out summary'!$A33)</f>
        <v>0</v>
      </c>
      <c r="J33" s="572">
        <f>SUMIFS('Check Out'!J:J,'Check Out'!$A:$A,'Checked Out summary'!$A33)</f>
        <v>0</v>
      </c>
      <c r="K33" s="572">
        <f>SUMIFS('Check Out'!K:K,'Check Out'!$A:$A,'Checked Out summary'!$A33)</f>
        <v>0</v>
      </c>
      <c r="L33" s="572">
        <f>SUMIFS('Check Out'!L:L,'Check Out'!$A:$A,'Checked Out summary'!$A33)</f>
        <v>0</v>
      </c>
      <c r="M33" s="572">
        <f>SUMIFS('Check Out'!M:M,'Check Out'!$A:$A,'Checked Out summary'!$A33)</f>
        <v>0</v>
      </c>
      <c r="N33" s="272">
        <f t="shared" si="1"/>
        <v>0</v>
      </c>
      <c r="O33" s="223"/>
      <c r="P33" s="272">
        <f>Payments!D33+Payments!E33</f>
        <v>0</v>
      </c>
      <c r="Q33" s="272">
        <f t="shared" si="2"/>
        <v>0</v>
      </c>
      <c r="R33" s="220"/>
      <c r="S33" s="220"/>
    </row>
    <row r="34" spans="1:19" s="570" customFormat="1" ht="18" customHeight="1" x14ac:dyDescent="0.2">
      <c r="A34" s="568">
        <f>Roster!A33</f>
        <v>0</v>
      </c>
      <c r="B34" s="395" t="e">
        <f>VLOOKUP(A34,Roster!A:B,2,FALSE)</f>
        <v>#N/A</v>
      </c>
      <c r="C34" s="569">
        <f>SUMIFS('Check Out'!C:C,'Check Out'!$A:$A,'Checked Out summary'!$A34)</f>
        <v>0</v>
      </c>
      <c r="D34" s="569">
        <f>SUMIFS('Check Out'!D:D,'Check Out'!$A:$A,'Checked Out summary'!$A34)</f>
        <v>0</v>
      </c>
      <c r="E34" s="569">
        <f>SUMIFS('Check Out'!E:E,'Check Out'!$A:$A,'Checked Out summary'!$A34)</f>
        <v>0</v>
      </c>
      <c r="F34" s="569">
        <f>SUMIFS('Check Out'!F:F,'Check Out'!$A:$A,'Checked Out summary'!$A34)</f>
        <v>0</v>
      </c>
      <c r="G34" s="569">
        <f>SUMIFS('Check Out'!G:G,'Check Out'!$A:$A,'Checked Out summary'!$A34)</f>
        <v>0</v>
      </c>
      <c r="H34" s="569">
        <f>SUMIFS('Check Out'!H:H,'Check Out'!$A:$A,'Checked Out summary'!$A34)</f>
        <v>0</v>
      </c>
      <c r="I34" s="569">
        <f>SUMIFS('Check Out'!I:I,'Check Out'!$A:$A,'Checked Out summary'!$A34)</f>
        <v>0</v>
      </c>
      <c r="J34" s="569">
        <f>SUMIFS('Check Out'!J:J,'Check Out'!$A:$A,'Checked Out summary'!$A34)</f>
        <v>0</v>
      </c>
      <c r="K34" s="569">
        <f>SUMIFS('Check Out'!K:K,'Check Out'!$A:$A,'Checked Out summary'!$A34)</f>
        <v>0</v>
      </c>
      <c r="L34" s="569">
        <f>SUMIFS('Check Out'!L:L,'Check Out'!$A:$A,'Checked Out summary'!$A34)</f>
        <v>0</v>
      </c>
      <c r="M34" s="569">
        <f>SUMIFS('Check Out'!M:M,'Check Out'!$A:$A,'Checked Out summary'!$A34)</f>
        <v>0</v>
      </c>
      <c r="N34" s="271">
        <f t="shared" si="1"/>
        <v>0</v>
      </c>
      <c r="O34" s="222"/>
      <c r="P34" s="271">
        <f>Payments!D34+Payments!E34</f>
        <v>0</v>
      </c>
      <c r="Q34" s="271">
        <f t="shared" si="2"/>
        <v>0</v>
      </c>
      <c r="R34" s="220"/>
      <c r="S34" s="220"/>
    </row>
    <row r="35" spans="1:19" s="570" customFormat="1" ht="18" customHeight="1" x14ac:dyDescent="0.2">
      <c r="A35" s="571">
        <f>Roster!A34</f>
        <v>0</v>
      </c>
      <c r="B35" s="396" t="e">
        <f>VLOOKUP(A35,Roster!A:B,2,FALSE)</f>
        <v>#N/A</v>
      </c>
      <c r="C35" s="572">
        <f>SUMIFS('Check Out'!C:C,'Check Out'!$A:$A,'Checked Out summary'!$A35)</f>
        <v>0</v>
      </c>
      <c r="D35" s="572">
        <f>SUMIFS('Check Out'!D:D,'Check Out'!$A:$A,'Checked Out summary'!$A35)</f>
        <v>0</v>
      </c>
      <c r="E35" s="572">
        <f>SUMIFS('Check Out'!E:E,'Check Out'!$A:$A,'Checked Out summary'!$A35)</f>
        <v>0</v>
      </c>
      <c r="F35" s="572">
        <f>SUMIFS('Check Out'!F:F,'Check Out'!$A:$A,'Checked Out summary'!$A35)</f>
        <v>0</v>
      </c>
      <c r="G35" s="572">
        <f>SUMIFS('Check Out'!G:G,'Check Out'!$A:$A,'Checked Out summary'!$A35)</f>
        <v>0</v>
      </c>
      <c r="H35" s="572">
        <f>SUMIFS('Check Out'!H:H,'Check Out'!$A:$A,'Checked Out summary'!$A35)</f>
        <v>0</v>
      </c>
      <c r="I35" s="572">
        <f>SUMIFS('Check Out'!I:I,'Check Out'!$A:$A,'Checked Out summary'!$A35)</f>
        <v>0</v>
      </c>
      <c r="J35" s="572">
        <f>SUMIFS('Check Out'!J:J,'Check Out'!$A:$A,'Checked Out summary'!$A35)</f>
        <v>0</v>
      </c>
      <c r="K35" s="572">
        <f>SUMIFS('Check Out'!K:K,'Check Out'!$A:$A,'Checked Out summary'!$A35)</f>
        <v>0</v>
      </c>
      <c r="L35" s="572">
        <f>SUMIFS('Check Out'!L:L,'Check Out'!$A:$A,'Checked Out summary'!$A35)</f>
        <v>0</v>
      </c>
      <c r="M35" s="572">
        <f>SUMIFS('Check Out'!M:M,'Check Out'!$A:$A,'Checked Out summary'!$A35)</f>
        <v>0</v>
      </c>
      <c r="N35" s="272">
        <f t="shared" si="1"/>
        <v>0</v>
      </c>
      <c r="O35" s="223"/>
      <c r="P35" s="272">
        <f>Payments!D35+Payments!E35</f>
        <v>0</v>
      </c>
      <c r="Q35" s="272">
        <f t="shared" si="2"/>
        <v>0</v>
      </c>
      <c r="R35" s="220"/>
      <c r="S35" s="220"/>
    </row>
    <row r="36" spans="1:19" s="570" customFormat="1" ht="18" customHeight="1" x14ac:dyDescent="0.2">
      <c r="A36" s="568">
        <f>Roster!A35</f>
        <v>0</v>
      </c>
      <c r="B36" s="395" t="e">
        <f>VLOOKUP(A36,Roster!A:B,2,FALSE)</f>
        <v>#N/A</v>
      </c>
      <c r="C36" s="569">
        <f>SUMIFS('Check Out'!C:C,'Check Out'!$A:$A,'Checked Out summary'!$A36)</f>
        <v>0</v>
      </c>
      <c r="D36" s="569">
        <f>SUMIFS('Check Out'!D:D,'Check Out'!$A:$A,'Checked Out summary'!$A36)</f>
        <v>0</v>
      </c>
      <c r="E36" s="569">
        <f>SUMIFS('Check Out'!E:E,'Check Out'!$A:$A,'Checked Out summary'!$A36)</f>
        <v>0</v>
      </c>
      <c r="F36" s="569">
        <f>SUMIFS('Check Out'!F:F,'Check Out'!$A:$A,'Checked Out summary'!$A36)</f>
        <v>0</v>
      </c>
      <c r="G36" s="569">
        <f>SUMIFS('Check Out'!G:G,'Check Out'!$A:$A,'Checked Out summary'!$A36)</f>
        <v>0</v>
      </c>
      <c r="H36" s="569">
        <f>SUMIFS('Check Out'!H:H,'Check Out'!$A:$A,'Checked Out summary'!$A36)</f>
        <v>0</v>
      </c>
      <c r="I36" s="569">
        <f>SUMIFS('Check Out'!I:I,'Check Out'!$A:$A,'Checked Out summary'!$A36)</f>
        <v>0</v>
      </c>
      <c r="J36" s="569">
        <f>SUMIFS('Check Out'!J:J,'Check Out'!$A:$A,'Checked Out summary'!$A36)</f>
        <v>0</v>
      </c>
      <c r="K36" s="569">
        <f>SUMIFS('Check Out'!K:K,'Check Out'!$A:$A,'Checked Out summary'!$A36)</f>
        <v>0</v>
      </c>
      <c r="L36" s="569">
        <f>SUMIFS('Check Out'!L:L,'Check Out'!$A:$A,'Checked Out summary'!$A36)</f>
        <v>0</v>
      </c>
      <c r="M36" s="569">
        <f>SUMIFS('Check Out'!M:M,'Check Out'!$A:$A,'Checked Out summary'!$A36)</f>
        <v>0</v>
      </c>
      <c r="N36" s="271">
        <f t="shared" si="1"/>
        <v>0</v>
      </c>
      <c r="O36" s="222"/>
      <c r="P36" s="271">
        <f>Payments!D36+Payments!E36</f>
        <v>0</v>
      </c>
      <c r="Q36" s="271">
        <f t="shared" si="2"/>
        <v>0</v>
      </c>
      <c r="R36" s="220"/>
      <c r="S36" s="220"/>
    </row>
    <row r="37" spans="1:19" s="570" customFormat="1" ht="18" customHeight="1" x14ac:dyDescent="0.2">
      <c r="A37" s="571">
        <f>Roster!A36</f>
        <v>0</v>
      </c>
      <c r="B37" s="396" t="e">
        <f>VLOOKUP(A37,Roster!A:B,2,FALSE)</f>
        <v>#N/A</v>
      </c>
      <c r="C37" s="572">
        <f>SUMIFS('Check Out'!C:C,'Check Out'!$A:$A,'Checked Out summary'!$A37)</f>
        <v>0</v>
      </c>
      <c r="D37" s="572">
        <f>SUMIFS('Check Out'!D:D,'Check Out'!$A:$A,'Checked Out summary'!$A37)</f>
        <v>0</v>
      </c>
      <c r="E37" s="572">
        <f>SUMIFS('Check Out'!E:E,'Check Out'!$A:$A,'Checked Out summary'!$A37)</f>
        <v>0</v>
      </c>
      <c r="F37" s="572">
        <f>SUMIFS('Check Out'!F:F,'Check Out'!$A:$A,'Checked Out summary'!$A37)</f>
        <v>0</v>
      </c>
      <c r="G37" s="572">
        <f>SUMIFS('Check Out'!G:G,'Check Out'!$A:$A,'Checked Out summary'!$A37)</f>
        <v>0</v>
      </c>
      <c r="H37" s="572">
        <f>SUMIFS('Check Out'!H:H,'Check Out'!$A:$A,'Checked Out summary'!$A37)</f>
        <v>0</v>
      </c>
      <c r="I37" s="572">
        <f>SUMIFS('Check Out'!I:I,'Check Out'!$A:$A,'Checked Out summary'!$A37)</f>
        <v>0</v>
      </c>
      <c r="J37" s="572">
        <f>SUMIFS('Check Out'!J:J,'Check Out'!$A:$A,'Checked Out summary'!$A37)</f>
        <v>0</v>
      </c>
      <c r="K37" s="572">
        <f>SUMIFS('Check Out'!K:K,'Check Out'!$A:$A,'Checked Out summary'!$A37)</f>
        <v>0</v>
      </c>
      <c r="L37" s="572">
        <f>SUMIFS('Check Out'!L:L,'Check Out'!$A:$A,'Checked Out summary'!$A37)</f>
        <v>0</v>
      </c>
      <c r="M37" s="572">
        <f>SUMIFS('Check Out'!M:M,'Check Out'!$A:$A,'Checked Out summary'!$A37)</f>
        <v>0</v>
      </c>
      <c r="N37" s="272">
        <f t="shared" si="1"/>
        <v>0</v>
      </c>
      <c r="O37" s="223"/>
      <c r="P37" s="272">
        <f>Payments!D37+Payments!E37</f>
        <v>0</v>
      </c>
      <c r="Q37" s="272">
        <f t="shared" si="2"/>
        <v>0</v>
      </c>
      <c r="R37" s="220"/>
      <c r="S37" s="220"/>
    </row>
    <row r="38" spans="1:19" s="570" customFormat="1" ht="18" customHeight="1" x14ac:dyDescent="0.2">
      <c r="A38" s="568">
        <f>Roster!A37</f>
        <v>0</v>
      </c>
      <c r="B38" s="395" t="e">
        <f>VLOOKUP(A38,Roster!A:B,2,FALSE)</f>
        <v>#N/A</v>
      </c>
      <c r="C38" s="569">
        <f>SUMIFS('Check Out'!C:C,'Check Out'!$A:$A,'Checked Out summary'!$A38)</f>
        <v>0</v>
      </c>
      <c r="D38" s="569">
        <f>SUMIFS('Check Out'!D:D,'Check Out'!$A:$A,'Checked Out summary'!$A38)</f>
        <v>0</v>
      </c>
      <c r="E38" s="569">
        <f>SUMIFS('Check Out'!E:E,'Check Out'!$A:$A,'Checked Out summary'!$A38)</f>
        <v>0</v>
      </c>
      <c r="F38" s="569">
        <f>SUMIFS('Check Out'!F:F,'Check Out'!$A:$A,'Checked Out summary'!$A38)</f>
        <v>0</v>
      </c>
      <c r="G38" s="569">
        <f>SUMIFS('Check Out'!G:G,'Check Out'!$A:$A,'Checked Out summary'!$A38)</f>
        <v>0</v>
      </c>
      <c r="H38" s="569">
        <f>SUMIFS('Check Out'!H:H,'Check Out'!$A:$A,'Checked Out summary'!$A38)</f>
        <v>0</v>
      </c>
      <c r="I38" s="569">
        <f>SUMIFS('Check Out'!I:I,'Check Out'!$A:$A,'Checked Out summary'!$A38)</f>
        <v>0</v>
      </c>
      <c r="J38" s="569">
        <f>SUMIFS('Check Out'!J:J,'Check Out'!$A:$A,'Checked Out summary'!$A38)</f>
        <v>0</v>
      </c>
      <c r="K38" s="569">
        <f>SUMIFS('Check Out'!K:K,'Check Out'!$A:$A,'Checked Out summary'!$A38)</f>
        <v>0</v>
      </c>
      <c r="L38" s="569">
        <f>SUMIFS('Check Out'!L:L,'Check Out'!$A:$A,'Checked Out summary'!$A38)</f>
        <v>0</v>
      </c>
      <c r="M38" s="569">
        <f>SUMIFS('Check Out'!M:M,'Check Out'!$A:$A,'Checked Out summary'!$A38)</f>
        <v>0</v>
      </c>
      <c r="N38" s="271">
        <f t="shared" si="1"/>
        <v>0</v>
      </c>
      <c r="O38" s="222"/>
      <c r="P38" s="271">
        <f>Payments!D38+Payments!E38</f>
        <v>0</v>
      </c>
      <c r="Q38" s="271">
        <f t="shared" si="2"/>
        <v>0</v>
      </c>
      <c r="R38" s="220"/>
      <c r="S38" s="220"/>
    </row>
    <row r="39" spans="1:19" s="570" customFormat="1" ht="18" customHeight="1" x14ac:dyDescent="0.2">
      <c r="A39" s="571">
        <f>Roster!A38</f>
        <v>0</v>
      </c>
      <c r="B39" s="396" t="e">
        <f>VLOOKUP(A39,Roster!A:B,2,FALSE)</f>
        <v>#N/A</v>
      </c>
      <c r="C39" s="572">
        <f>SUMIFS('Check Out'!C:C,'Check Out'!$A:$A,'Checked Out summary'!$A39)</f>
        <v>0</v>
      </c>
      <c r="D39" s="572">
        <f>SUMIFS('Check Out'!D:D,'Check Out'!$A:$A,'Checked Out summary'!$A39)</f>
        <v>0</v>
      </c>
      <c r="E39" s="572">
        <f>SUMIFS('Check Out'!E:E,'Check Out'!$A:$A,'Checked Out summary'!$A39)</f>
        <v>0</v>
      </c>
      <c r="F39" s="572">
        <f>SUMIFS('Check Out'!F:F,'Check Out'!$A:$A,'Checked Out summary'!$A39)</f>
        <v>0</v>
      </c>
      <c r="G39" s="572">
        <f>SUMIFS('Check Out'!G:G,'Check Out'!$A:$A,'Checked Out summary'!$A39)</f>
        <v>0</v>
      </c>
      <c r="H39" s="572">
        <f>SUMIFS('Check Out'!H:H,'Check Out'!$A:$A,'Checked Out summary'!$A39)</f>
        <v>0</v>
      </c>
      <c r="I39" s="572">
        <f>SUMIFS('Check Out'!I:I,'Check Out'!$A:$A,'Checked Out summary'!$A39)</f>
        <v>0</v>
      </c>
      <c r="J39" s="572">
        <f>SUMIFS('Check Out'!J:J,'Check Out'!$A:$A,'Checked Out summary'!$A39)</f>
        <v>0</v>
      </c>
      <c r="K39" s="572">
        <f>SUMIFS('Check Out'!K:K,'Check Out'!$A:$A,'Checked Out summary'!$A39)</f>
        <v>0</v>
      </c>
      <c r="L39" s="572">
        <f>SUMIFS('Check Out'!L:L,'Check Out'!$A:$A,'Checked Out summary'!$A39)</f>
        <v>0</v>
      </c>
      <c r="M39" s="572">
        <f>SUMIFS('Check Out'!M:M,'Check Out'!$A:$A,'Checked Out summary'!$A39)</f>
        <v>0</v>
      </c>
      <c r="N39" s="272">
        <f t="shared" si="1"/>
        <v>0</v>
      </c>
      <c r="O39" s="223"/>
      <c r="P39" s="272">
        <f>Payments!D39+Payments!E39</f>
        <v>0</v>
      </c>
      <c r="Q39" s="272">
        <f t="shared" si="2"/>
        <v>0</v>
      </c>
      <c r="R39" s="220"/>
      <c r="S39" s="220"/>
    </row>
    <row r="40" spans="1:19" s="570" customFormat="1" ht="18" customHeight="1" x14ac:dyDescent="0.2">
      <c r="A40" s="568">
        <f>Roster!A39</f>
        <v>0</v>
      </c>
      <c r="B40" s="395" t="e">
        <f>VLOOKUP(A40,Roster!A:B,2,FALSE)</f>
        <v>#N/A</v>
      </c>
      <c r="C40" s="569">
        <f>SUMIFS('Check Out'!C:C,'Check Out'!$A:$A,'Checked Out summary'!$A40)</f>
        <v>0</v>
      </c>
      <c r="D40" s="569">
        <f>SUMIFS('Check Out'!D:D,'Check Out'!$A:$A,'Checked Out summary'!$A40)</f>
        <v>0</v>
      </c>
      <c r="E40" s="569">
        <f>SUMIFS('Check Out'!E:E,'Check Out'!$A:$A,'Checked Out summary'!$A40)</f>
        <v>0</v>
      </c>
      <c r="F40" s="569">
        <f>SUMIFS('Check Out'!F:F,'Check Out'!$A:$A,'Checked Out summary'!$A40)</f>
        <v>0</v>
      </c>
      <c r="G40" s="569">
        <f>SUMIFS('Check Out'!G:G,'Check Out'!$A:$A,'Checked Out summary'!$A40)</f>
        <v>0</v>
      </c>
      <c r="H40" s="569">
        <f>SUMIFS('Check Out'!H:H,'Check Out'!$A:$A,'Checked Out summary'!$A40)</f>
        <v>0</v>
      </c>
      <c r="I40" s="569">
        <f>SUMIFS('Check Out'!I:I,'Check Out'!$A:$A,'Checked Out summary'!$A40)</f>
        <v>0</v>
      </c>
      <c r="J40" s="569">
        <f>SUMIFS('Check Out'!J:J,'Check Out'!$A:$A,'Checked Out summary'!$A40)</f>
        <v>0</v>
      </c>
      <c r="K40" s="569">
        <f>SUMIFS('Check Out'!K:K,'Check Out'!$A:$A,'Checked Out summary'!$A40)</f>
        <v>0</v>
      </c>
      <c r="L40" s="569">
        <f>SUMIFS('Check Out'!L:L,'Check Out'!$A:$A,'Checked Out summary'!$A40)</f>
        <v>0</v>
      </c>
      <c r="M40" s="569">
        <f>SUMIFS('Check Out'!M:M,'Check Out'!$A:$A,'Checked Out summary'!$A40)</f>
        <v>0</v>
      </c>
      <c r="N40" s="271">
        <f t="shared" si="1"/>
        <v>0</v>
      </c>
      <c r="O40" s="222"/>
      <c r="P40" s="271">
        <f>Payments!D40+Payments!E40</f>
        <v>0</v>
      </c>
      <c r="Q40" s="271">
        <f t="shared" si="2"/>
        <v>0</v>
      </c>
      <c r="R40" s="220"/>
      <c r="S40" s="220"/>
    </row>
    <row r="41" spans="1:19" s="570" customFormat="1" ht="18" customHeight="1" x14ac:dyDescent="0.2">
      <c r="A41" s="571">
        <f>Roster!A40</f>
        <v>0</v>
      </c>
      <c r="B41" s="396" t="e">
        <f>VLOOKUP(A41,Roster!A:B,2,FALSE)</f>
        <v>#N/A</v>
      </c>
      <c r="C41" s="572">
        <f>SUMIFS('Check Out'!C:C,'Check Out'!$A:$A,'Checked Out summary'!$A41)</f>
        <v>0</v>
      </c>
      <c r="D41" s="572">
        <f>SUMIFS('Check Out'!D:D,'Check Out'!$A:$A,'Checked Out summary'!$A41)</f>
        <v>0</v>
      </c>
      <c r="E41" s="572">
        <f>SUMIFS('Check Out'!E:E,'Check Out'!$A:$A,'Checked Out summary'!$A41)</f>
        <v>0</v>
      </c>
      <c r="F41" s="572">
        <f>SUMIFS('Check Out'!F:F,'Check Out'!$A:$A,'Checked Out summary'!$A41)</f>
        <v>0</v>
      </c>
      <c r="G41" s="572">
        <f>SUMIFS('Check Out'!G:G,'Check Out'!$A:$A,'Checked Out summary'!$A41)</f>
        <v>0</v>
      </c>
      <c r="H41" s="572">
        <f>SUMIFS('Check Out'!H:H,'Check Out'!$A:$A,'Checked Out summary'!$A41)</f>
        <v>0</v>
      </c>
      <c r="I41" s="572">
        <f>SUMIFS('Check Out'!I:I,'Check Out'!$A:$A,'Checked Out summary'!$A41)</f>
        <v>0</v>
      </c>
      <c r="J41" s="572">
        <f>SUMIFS('Check Out'!J:J,'Check Out'!$A:$A,'Checked Out summary'!$A41)</f>
        <v>0</v>
      </c>
      <c r="K41" s="572">
        <f>SUMIFS('Check Out'!K:K,'Check Out'!$A:$A,'Checked Out summary'!$A41)</f>
        <v>0</v>
      </c>
      <c r="L41" s="572">
        <f>SUMIFS('Check Out'!L:L,'Check Out'!$A:$A,'Checked Out summary'!$A41)</f>
        <v>0</v>
      </c>
      <c r="M41" s="572">
        <f>SUMIFS('Check Out'!M:M,'Check Out'!$A:$A,'Checked Out summary'!$A41)</f>
        <v>0</v>
      </c>
      <c r="N41" s="272">
        <f t="shared" si="1"/>
        <v>0</v>
      </c>
      <c r="O41" s="223"/>
      <c r="P41" s="272">
        <f>Payments!D41+Payments!E41</f>
        <v>0</v>
      </c>
      <c r="Q41" s="272">
        <f t="shared" si="2"/>
        <v>0</v>
      </c>
      <c r="R41" s="220"/>
      <c r="S41" s="220"/>
    </row>
    <row r="42" spans="1:19" s="570" customFormat="1" ht="18" customHeight="1" x14ac:dyDescent="0.2">
      <c r="A42" s="568">
        <f>Roster!A41</f>
        <v>0</v>
      </c>
      <c r="B42" s="395" t="e">
        <f>VLOOKUP(A42,Roster!A:B,2,FALSE)</f>
        <v>#N/A</v>
      </c>
      <c r="C42" s="569">
        <f>SUMIFS('Check Out'!C:C,'Check Out'!$A:$A,'Checked Out summary'!$A42)</f>
        <v>0</v>
      </c>
      <c r="D42" s="569">
        <f>SUMIFS('Check Out'!D:D,'Check Out'!$A:$A,'Checked Out summary'!$A42)</f>
        <v>0</v>
      </c>
      <c r="E42" s="569">
        <f>SUMIFS('Check Out'!E:E,'Check Out'!$A:$A,'Checked Out summary'!$A42)</f>
        <v>0</v>
      </c>
      <c r="F42" s="569">
        <f>SUMIFS('Check Out'!F:F,'Check Out'!$A:$A,'Checked Out summary'!$A42)</f>
        <v>0</v>
      </c>
      <c r="G42" s="569">
        <f>SUMIFS('Check Out'!G:G,'Check Out'!$A:$A,'Checked Out summary'!$A42)</f>
        <v>0</v>
      </c>
      <c r="H42" s="569">
        <f>SUMIFS('Check Out'!H:H,'Check Out'!$A:$A,'Checked Out summary'!$A42)</f>
        <v>0</v>
      </c>
      <c r="I42" s="569">
        <f>SUMIFS('Check Out'!I:I,'Check Out'!$A:$A,'Checked Out summary'!$A42)</f>
        <v>0</v>
      </c>
      <c r="J42" s="569">
        <f>SUMIFS('Check Out'!J:J,'Check Out'!$A:$A,'Checked Out summary'!$A42)</f>
        <v>0</v>
      </c>
      <c r="K42" s="569">
        <f>SUMIFS('Check Out'!K:K,'Check Out'!$A:$A,'Checked Out summary'!$A42)</f>
        <v>0</v>
      </c>
      <c r="L42" s="569">
        <f>SUMIFS('Check Out'!L:L,'Check Out'!$A:$A,'Checked Out summary'!$A42)</f>
        <v>0</v>
      </c>
      <c r="M42" s="569">
        <f>SUMIFS('Check Out'!M:M,'Check Out'!$A:$A,'Checked Out summary'!$A42)</f>
        <v>0</v>
      </c>
      <c r="N42" s="271">
        <f t="shared" si="1"/>
        <v>0</v>
      </c>
      <c r="O42" s="222"/>
      <c r="P42" s="271">
        <f>Payments!D42+Payments!E42</f>
        <v>0</v>
      </c>
      <c r="Q42" s="271">
        <f t="shared" si="2"/>
        <v>0</v>
      </c>
      <c r="R42" s="220"/>
      <c r="S42" s="220"/>
    </row>
    <row r="43" spans="1:19" s="570" customFormat="1" ht="18" customHeight="1" x14ac:dyDescent="0.2">
      <c r="A43" s="571">
        <f>Roster!A42</f>
        <v>0</v>
      </c>
      <c r="B43" s="396" t="e">
        <f>VLOOKUP(A43,Roster!A:B,2,FALSE)</f>
        <v>#N/A</v>
      </c>
      <c r="C43" s="572">
        <f>SUMIFS('Check Out'!C:C,'Check Out'!$A:$A,'Checked Out summary'!$A43)</f>
        <v>0</v>
      </c>
      <c r="D43" s="572">
        <f>SUMIFS('Check Out'!D:D,'Check Out'!$A:$A,'Checked Out summary'!$A43)</f>
        <v>0</v>
      </c>
      <c r="E43" s="572">
        <f>SUMIFS('Check Out'!E:E,'Check Out'!$A:$A,'Checked Out summary'!$A43)</f>
        <v>0</v>
      </c>
      <c r="F43" s="572">
        <f>SUMIFS('Check Out'!F:F,'Check Out'!$A:$A,'Checked Out summary'!$A43)</f>
        <v>0</v>
      </c>
      <c r="G43" s="572">
        <f>SUMIFS('Check Out'!G:G,'Check Out'!$A:$A,'Checked Out summary'!$A43)</f>
        <v>0</v>
      </c>
      <c r="H43" s="572">
        <f>SUMIFS('Check Out'!H:H,'Check Out'!$A:$A,'Checked Out summary'!$A43)</f>
        <v>0</v>
      </c>
      <c r="I43" s="572">
        <f>SUMIFS('Check Out'!I:I,'Check Out'!$A:$A,'Checked Out summary'!$A43)</f>
        <v>0</v>
      </c>
      <c r="J43" s="572">
        <f>SUMIFS('Check Out'!J:J,'Check Out'!$A:$A,'Checked Out summary'!$A43)</f>
        <v>0</v>
      </c>
      <c r="K43" s="572">
        <f>SUMIFS('Check Out'!K:K,'Check Out'!$A:$A,'Checked Out summary'!$A43)</f>
        <v>0</v>
      </c>
      <c r="L43" s="572">
        <f>SUMIFS('Check Out'!L:L,'Check Out'!$A:$A,'Checked Out summary'!$A43)</f>
        <v>0</v>
      </c>
      <c r="M43" s="572">
        <f>SUMIFS('Check Out'!M:M,'Check Out'!$A:$A,'Checked Out summary'!$A43)</f>
        <v>0</v>
      </c>
      <c r="N43" s="272">
        <f t="shared" si="1"/>
        <v>0</v>
      </c>
      <c r="O43" s="223"/>
      <c r="P43" s="272">
        <f>Payments!D43+Payments!E43</f>
        <v>0</v>
      </c>
      <c r="Q43" s="272">
        <f t="shared" si="2"/>
        <v>0</v>
      </c>
      <c r="R43" s="220"/>
      <c r="S43" s="220"/>
    </row>
    <row r="44" spans="1:19" s="570" customFormat="1" ht="18" customHeight="1" x14ac:dyDescent="0.2">
      <c r="A44" s="568">
        <f>Roster!A43</f>
        <v>0</v>
      </c>
      <c r="B44" s="395" t="e">
        <f>VLOOKUP(A44,Roster!A:B,2,FALSE)</f>
        <v>#N/A</v>
      </c>
      <c r="C44" s="569">
        <f>SUMIFS('Check Out'!C:C,'Check Out'!$A:$A,'Checked Out summary'!$A44)</f>
        <v>0</v>
      </c>
      <c r="D44" s="569">
        <f>SUMIFS('Check Out'!D:D,'Check Out'!$A:$A,'Checked Out summary'!$A44)</f>
        <v>0</v>
      </c>
      <c r="E44" s="569">
        <f>SUMIFS('Check Out'!E:E,'Check Out'!$A:$A,'Checked Out summary'!$A44)</f>
        <v>0</v>
      </c>
      <c r="F44" s="569">
        <f>SUMIFS('Check Out'!F:F,'Check Out'!$A:$A,'Checked Out summary'!$A44)</f>
        <v>0</v>
      </c>
      <c r="G44" s="569">
        <f>SUMIFS('Check Out'!G:G,'Check Out'!$A:$A,'Checked Out summary'!$A44)</f>
        <v>0</v>
      </c>
      <c r="H44" s="569">
        <f>SUMIFS('Check Out'!H:H,'Check Out'!$A:$A,'Checked Out summary'!$A44)</f>
        <v>0</v>
      </c>
      <c r="I44" s="569">
        <f>SUMIFS('Check Out'!I:I,'Check Out'!$A:$A,'Checked Out summary'!$A44)</f>
        <v>0</v>
      </c>
      <c r="J44" s="569">
        <f>SUMIFS('Check Out'!J:J,'Check Out'!$A:$A,'Checked Out summary'!$A44)</f>
        <v>0</v>
      </c>
      <c r="K44" s="569">
        <f>SUMIFS('Check Out'!K:K,'Check Out'!$A:$A,'Checked Out summary'!$A44)</f>
        <v>0</v>
      </c>
      <c r="L44" s="569">
        <f>SUMIFS('Check Out'!L:L,'Check Out'!$A:$A,'Checked Out summary'!$A44)</f>
        <v>0</v>
      </c>
      <c r="M44" s="569">
        <f>SUMIFS('Check Out'!M:M,'Check Out'!$A:$A,'Checked Out summary'!$A44)</f>
        <v>0</v>
      </c>
      <c r="N44" s="271">
        <f t="shared" si="1"/>
        <v>0</v>
      </c>
      <c r="O44" s="222"/>
      <c r="P44" s="271">
        <f>Payments!D44+Payments!E44</f>
        <v>0</v>
      </c>
      <c r="Q44" s="271">
        <f t="shared" si="2"/>
        <v>0</v>
      </c>
      <c r="R44" s="220"/>
      <c r="S44" s="220"/>
    </row>
    <row r="45" spans="1:19" s="570" customFormat="1" ht="18" customHeight="1" x14ac:dyDescent="0.2">
      <c r="A45" s="571">
        <f>Roster!A44</f>
        <v>0</v>
      </c>
      <c r="B45" s="396" t="e">
        <f>VLOOKUP(A45,Roster!A:B,2,FALSE)</f>
        <v>#N/A</v>
      </c>
      <c r="C45" s="572">
        <f>SUMIFS('Check Out'!C:C,'Check Out'!$A:$A,'Checked Out summary'!$A45)</f>
        <v>0</v>
      </c>
      <c r="D45" s="572">
        <f>SUMIFS('Check Out'!D:D,'Check Out'!$A:$A,'Checked Out summary'!$A45)</f>
        <v>0</v>
      </c>
      <c r="E45" s="572">
        <f>SUMIFS('Check Out'!E:E,'Check Out'!$A:$A,'Checked Out summary'!$A45)</f>
        <v>0</v>
      </c>
      <c r="F45" s="572">
        <f>SUMIFS('Check Out'!F:F,'Check Out'!$A:$A,'Checked Out summary'!$A45)</f>
        <v>0</v>
      </c>
      <c r="G45" s="572">
        <f>SUMIFS('Check Out'!G:G,'Check Out'!$A:$A,'Checked Out summary'!$A45)</f>
        <v>0</v>
      </c>
      <c r="H45" s="572">
        <f>SUMIFS('Check Out'!H:H,'Check Out'!$A:$A,'Checked Out summary'!$A45)</f>
        <v>0</v>
      </c>
      <c r="I45" s="572">
        <f>SUMIFS('Check Out'!I:I,'Check Out'!$A:$A,'Checked Out summary'!$A45)</f>
        <v>0</v>
      </c>
      <c r="J45" s="572">
        <f>SUMIFS('Check Out'!J:J,'Check Out'!$A:$A,'Checked Out summary'!$A45)</f>
        <v>0</v>
      </c>
      <c r="K45" s="572">
        <f>SUMIFS('Check Out'!K:K,'Check Out'!$A:$A,'Checked Out summary'!$A45)</f>
        <v>0</v>
      </c>
      <c r="L45" s="572">
        <f>SUMIFS('Check Out'!L:L,'Check Out'!$A:$A,'Checked Out summary'!$A45)</f>
        <v>0</v>
      </c>
      <c r="M45" s="572">
        <f>SUMIFS('Check Out'!M:M,'Check Out'!$A:$A,'Checked Out summary'!$A45)</f>
        <v>0</v>
      </c>
      <c r="N45" s="272">
        <f t="shared" si="1"/>
        <v>0</v>
      </c>
      <c r="O45" s="223"/>
      <c r="P45" s="272">
        <f>Payments!D45+Payments!E45</f>
        <v>0</v>
      </c>
      <c r="Q45" s="272">
        <f t="shared" si="2"/>
        <v>0</v>
      </c>
      <c r="R45" s="220"/>
      <c r="S45" s="220"/>
    </row>
    <row r="46" spans="1:19" s="570" customFormat="1" ht="18" customHeight="1" x14ac:dyDescent="0.2">
      <c r="A46" s="568">
        <f>Roster!A45</f>
        <v>0</v>
      </c>
      <c r="B46" s="395" t="e">
        <f>VLOOKUP(A46,Roster!A:B,2,FALSE)</f>
        <v>#N/A</v>
      </c>
      <c r="C46" s="569">
        <f>SUMIFS('Check Out'!C:C,'Check Out'!$A:$A,'Checked Out summary'!$A46)</f>
        <v>0</v>
      </c>
      <c r="D46" s="569">
        <f>SUMIFS('Check Out'!D:D,'Check Out'!$A:$A,'Checked Out summary'!$A46)</f>
        <v>0</v>
      </c>
      <c r="E46" s="569">
        <f>SUMIFS('Check Out'!E:E,'Check Out'!$A:$A,'Checked Out summary'!$A46)</f>
        <v>0</v>
      </c>
      <c r="F46" s="569">
        <f>SUMIFS('Check Out'!F:F,'Check Out'!$A:$A,'Checked Out summary'!$A46)</f>
        <v>0</v>
      </c>
      <c r="G46" s="569">
        <f>SUMIFS('Check Out'!G:G,'Check Out'!$A:$A,'Checked Out summary'!$A46)</f>
        <v>0</v>
      </c>
      <c r="H46" s="569">
        <f>SUMIFS('Check Out'!H:H,'Check Out'!$A:$A,'Checked Out summary'!$A46)</f>
        <v>0</v>
      </c>
      <c r="I46" s="569">
        <f>SUMIFS('Check Out'!I:I,'Check Out'!$A:$A,'Checked Out summary'!$A46)</f>
        <v>0</v>
      </c>
      <c r="J46" s="569">
        <f>SUMIFS('Check Out'!J:J,'Check Out'!$A:$A,'Checked Out summary'!$A46)</f>
        <v>0</v>
      </c>
      <c r="K46" s="569">
        <f>SUMIFS('Check Out'!K:K,'Check Out'!$A:$A,'Checked Out summary'!$A46)</f>
        <v>0</v>
      </c>
      <c r="L46" s="569">
        <f>SUMIFS('Check Out'!L:L,'Check Out'!$A:$A,'Checked Out summary'!$A46)</f>
        <v>0</v>
      </c>
      <c r="M46" s="569">
        <f>SUMIFS('Check Out'!M:M,'Check Out'!$A:$A,'Checked Out summary'!$A46)</f>
        <v>0</v>
      </c>
      <c r="N46" s="271">
        <f t="shared" si="1"/>
        <v>0</v>
      </c>
      <c r="O46" s="222"/>
      <c r="P46" s="271">
        <f>Payments!D46+Payments!E46</f>
        <v>0</v>
      </c>
      <c r="Q46" s="271">
        <f t="shared" si="2"/>
        <v>0</v>
      </c>
      <c r="R46" s="220"/>
      <c r="S46" s="220"/>
    </row>
    <row r="47" spans="1:19" s="570" customFormat="1" ht="18" customHeight="1" x14ac:dyDescent="0.2">
      <c r="A47" s="571">
        <f>Roster!A46</f>
        <v>0</v>
      </c>
      <c r="B47" s="396" t="e">
        <f>VLOOKUP(A47,Roster!A:B,2,FALSE)</f>
        <v>#N/A</v>
      </c>
      <c r="C47" s="572">
        <f>SUMIFS('Check Out'!C:C,'Check Out'!$A:$A,'Checked Out summary'!$A47)</f>
        <v>0</v>
      </c>
      <c r="D47" s="572">
        <f>SUMIFS('Check Out'!D:D,'Check Out'!$A:$A,'Checked Out summary'!$A47)</f>
        <v>0</v>
      </c>
      <c r="E47" s="572">
        <f>SUMIFS('Check Out'!E:E,'Check Out'!$A:$A,'Checked Out summary'!$A47)</f>
        <v>0</v>
      </c>
      <c r="F47" s="572">
        <f>SUMIFS('Check Out'!F:F,'Check Out'!$A:$A,'Checked Out summary'!$A47)</f>
        <v>0</v>
      </c>
      <c r="G47" s="572">
        <f>SUMIFS('Check Out'!G:G,'Check Out'!$A:$A,'Checked Out summary'!$A47)</f>
        <v>0</v>
      </c>
      <c r="H47" s="572">
        <f>SUMIFS('Check Out'!H:H,'Check Out'!$A:$A,'Checked Out summary'!$A47)</f>
        <v>0</v>
      </c>
      <c r="I47" s="572">
        <f>SUMIFS('Check Out'!I:I,'Check Out'!$A:$A,'Checked Out summary'!$A47)</f>
        <v>0</v>
      </c>
      <c r="J47" s="572">
        <f>SUMIFS('Check Out'!J:J,'Check Out'!$A:$A,'Checked Out summary'!$A47)</f>
        <v>0</v>
      </c>
      <c r="K47" s="572">
        <f>SUMIFS('Check Out'!K:K,'Check Out'!$A:$A,'Checked Out summary'!$A47)</f>
        <v>0</v>
      </c>
      <c r="L47" s="572">
        <f>SUMIFS('Check Out'!L:L,'Check Out'!$A:$A,'Checked Out summary'!$A47)</f>
        <v>0</v>
      </c>
      <c r="M47" s="572">
        <f>SUMIFS('Check Out'!M:M,'Check Out'!$A:$A,'Checked Out summary'!$A47)</f>
        <v>0</v>
      </c>
      <c r="N47" s="272">
        <f t="shared" si="1"/>
        <v>0</v>
      </c>
      <c r="O47" s="223"/>
      <c r="P47" s="272">
        <f>Payments!D47+Payments!E47</f>
        <v>0</v>
      </c>
      <c r="Q47" s="272">
        <f t="shared" si="2"/>
        <v>0</v>
      </c>
      <c r="R47" s="220"/>
      <c r="S47" s="220"/>
    </row>
    <row r="48" spans="1:19" s="570" customFormat="1" ht="18" customHeight="1" x14ac:dyDescent="0.2">
      <c r="A48" s="568">
        <f>Roster!A47</f>
        <v>0</v>
      </c>
      <c r="B48" s="395" t="e">
        <f>VLOOKUP(A48,Roster!A:B,2,FALSE)</f>
        <v>#N/A</v>
      </c>
      <c r="C48" s="569">
        <f>SUMIFS('Check Out'!C:C,'Check Out'!$A:$A,'Checked Out summary'!$A48)</f>
        <v>0</v>
      </c>
      <c r="D48" s="569">
        <f>SUMIFS('Check Out'!D:D,'Check Out'!$A:$A,'Checked Out summary'!$A48)</f>
        <v>0</v>
      </c>
      <c r="E48" s="569">
        <f>SUMIFS('Check Out'!E:E,'Check Out'!$A:$A,'Checked Out summary'!$A48)</f>
        <v>0</v>
      </c>
      <c r="F48" s="569">
        <f>SUMIFS('Check Out'!F:F,'Check Out'!$A:$A,'Checked Out summary'!$A48)</f>
        <v>0</v>
      </c>
      <c r="G48" s="569">
        <f>SUMIFS('Check Out'!G:G,'Check Out'!$A:$A,'Checked Out summary'!$A48)</f>
        <v>0</v>
      </c>
      <c r="H48" s="569">
        <f>SUMIFS('Check Out'!H:H,'Check Out'!$A:$A,'Checked Out summary'!$A48)</f>
        <v>0</v>
      </c>
      <c r="I48" s="569">
        <f>SUMIFS('Check Out'!I:I,'Check Out'!$A:$A,'Checked Out summary'!$A48)</f>
        <v>0</v>
      </c>
      <c r="J48" s="569">
        <f>SUMIFS('Check Out'!J:J,'Check Out'!$A:$A,'Checked Out summary'!$A48)</f>
        <v>0</v>
      </c>
      <c r="K48" s="569">
        <f>SUMIFS('Check Out'!K:K,'Check Out'!$A:$A,'Checked Out summary'!$A48)</f>
        <v>0</v>
      </c>
      <c r="L48" s="569">
        <f>SUMIFS('Check Out'!L:L,'Check Out'!$A:$A,'Checked Out summary'!$A48)</f>
        <v>0</v>
      </c>
      <c r="M48" s="569">
        <f>SUMIFS('Check Out'!M:M,'Check Out'!$A:$A,'Checked Out summary'!$A48)</f>
        <v>0</v>
      </c>
      <c r="N48" s="271">
        <f t="shared" si="1"/>
        <v>0</v>
      </c>
      <c r="O48" s="222"/>
      <c r="P48" s="271">
        <f>Payments!D48+Payments!E48</f>
        <v>0</v>
      </c>
      <c r="Q48" s="271">
        <f t="shared" si="2"/>
        <v>0</v>
      </c>
      <c r="R48" s="220"/>
      <c r="S48" s="220"/>
    </row>
    <row r="49" spans="1:19" s="570" customFormat="1" ht="18" customHeight="1" x14ac:dyDescent="0.2">
      <c r="A49" s="571">
        <f>Roster!A48</f>
        <v>0</v>
      </c>
      <c r="B49" s="396" t="e">
        <f>VLOOKUP(A49,Roster!A:B,2,FALSE)</f>
        <v>#N/A</v>
      </c>
      <c r="C49" s="572">
        <f>SUMIFS('Check Out'!C:C,'Check Out'!$A:$A,'Checked Out summary'!$A49)</f>
        <v>0</v>
      </c>
      <c r="D49" s="572">
        <f>SUMIFS('Check Out'!D:D,'Check Out'!$A:$A,'Checked Out summary'!$A49)</f>
        <v>0</v>
      </c>
      <c r="E49" s="572">
        <f>SUMIFS('Check Out'!E:E,'Check Out'!$A:$A,'Checked Out summary'!$A49)</f>
        <v>0</v>
      </c>
      <c r="F49" s="572">
        <f>SUMIFS('Check Out'!F:F,'Check Out'!$A:$A,'Checked Out summary'!$A49)</f>
        <v>0</v>
      </c>
      <c r="G49" s="572">
        <f>SUMIFS('Check Out'!G:G,'Check Out'!$A:$A,'Checked Out summary'!$A49)</f>
        <v>0</v>
      </c>
      <c r="H49" s="572">
        <f>SUMIFS('Check Out'!H:H,'Check Out'!$A:$A,'Checked Out summary'!$A49)</f>
        <v>0</v>
      </c>
      <c r="I49" s="572">
        <f>SUMIFS('Check Out'!I:I,'Check Out'!$A:$A,'Checked Out summary'!$A49)</f>
        <v>0</v>
      </c>
      <c r="J49" s="572">
        <f>SUMIFS('Check Out'!J:J,'Check Out'!$A:$A,'Checked Out summary'!$A49)</f>
        <v>0</v>
      </c>
      <c r="K49" s="572">
        <f>SUMIFS('Check Out'!K:K,'Check Out'!$A:$A,'Checked Out summary'!$A49)</f>
        <v>0</v>
      </c>
      <c r="L49" s="572">
        <f>SUMIFS('Check Out'!L:L,'Check Out'!$A:$A,'Checked Out summary'!$A49)</f>
        <v>0</v>
      </c>
      <c r="M49" s="572">
        <f>SUMIFS('Check Out'!M:M,'Check Out'!$A:$A,'Checked Out summary'!$A49)</f>
        <v>0</v>
      </c>
      <c r="N49" s="272">
        <f t="shared" si="1"/>
        <v>0</v>
      </c>
      <c r="O49" s="223"/>
      <c r="P49" s="272">
        <f>Payments!D49+Payments!E49</f>
        <v>0</v>
      </c>
      <c r="Q49" s="272">
        <f t="shared" si="2"/>
        <v>0</v>
      </c>
      <c r="R49" s="220"/>
      <c r="S49" s="220"/>
    </row>
    <row r="50" spans="1:19" s="570" customFormat="1" ht="18" customHeight="1" x14ac:dyDescent="0.2">
      <c r="A50" s="568">
        <f>Roster!A49</f>
        <v>0</v>
      </c>
      <c r="B50" s="395" t="e">
        <f>VLOOKUP(A50,Roster!A:B,2,FALSE)</f>
        <v>#N/A</v>
      </c>
      <c r="C50" s="569">
        <f>SUMIFS('Check Out'!C:C,'Check Out'!$A:$A,'Checked Out summary'!$A50)</f>
        <v>0</v>
      </c>
      <c r="D50" s="569">
        <f>SUMIFS('Check Out'!D:D,'Check Out'!$A:$A,'Checked Out summary'!$A50)</f>
        <v>0</v>
      </c>
      <c r="E50" s="569">
        <f>SUMIFS('Check Out'!E:E,'Check Out'!$A:$A,'Checked Out summary'!$A50)</f>
        <v>0</v>
      </c>
      <c r="F50" s="569">
        <f>SUMIFS('Check Out'!F:F,'Check Out'!$A:$A,'Checked Out summary'!$A50)</f>
        <v>0</v>
      </c>
      <c r="G50" s="569">
        <f>SUMIFS('Check Out'!G:G,'Check Out'!$A:$A,'Checked Out summary'!$A50)</f>
        <v>0</v>
      </c>
      <c r="H50" s="569">
        <f>SUMIFS('Check Out'!H:H,'Check Out'!$A:$A,'Checked Out summary'!$A50)</f>
        <v>0</v>
      </c>
      <c r="I50" s="569">
        <f>SUMIFS('Check Out'!I:I,'Check Out'!$A:$A,'Checked Out summary'!$A50)</f>
        <v>0</v>
      </c>
      <c r="J50" s="569">
        <f>SUMIFS('Check Out'!J:J,'Check Out'!$A:$A,'Checked Out summary'!$A50)</f>
        <v>0</v>
      </c>
      <c r="K50" s="569">
        <f>SUMIFS('Check Out'!K:K,'Check Out'!$A:$A,'Checked Out summary'!$A50)</f>
        <v>0</v>
      </c>
      <c r="L50" s="569">
        <f>SUMIFS('Check Out'!L:L,'Check Out'!$A:$A,'Checked Out summary'!$A50)</f>
        <v>0</v>
      </c>
      <c r="M50" s="569">
        <f>SUMIFS('Check Out'!M:M,'Check Out'!$A:$A,'Checked Out summary'!$A50)</f>
        <v>0</v>
      </c>
      <c r="N50" s="271">
        <f t="shared" si="1"/>
        <v>0</v>
      </c>
      <c r="O50" s="222"/>
      <c r="P50" s="271">
        <f>Payments!D50+Payments!E50</f>
        <v>0</v>
      </c>
      <c r="Q50" s="271">
        <f t="shared" si="2"/>
        <v>0</v>
      </c>
      <c r="R50" s="220"/>
      <c r="S50" s="220"/>
    </row>
    <row r="51" spans="1:19" s="570" customFormat="1" ht="18" customHeight="1" x14ac:dyDescent="0.2">
      <c r="A51" s="571">
        <f>Roster!A50</f>
        <v>0</v>
      </c>
      <c r="B51" s="396" t="e">
        <f>VLOOKUP(A51,Roster!A:B,2,FALSE)</f>
        <v>#N/A</v>
      </c>
      <c r="C51" s="572">
        <f>SUMIFS('Check Out'!C:C,'Check Out'!$A:$A,'Checked Out summary'!$A51)</f>
        <v>0</v>
      </c>
      <c r="D51" s="572">
        <f>SUMIFS('Check Out'!D:D,'Check Out'!$A:$A,'Checked Out summary'!$A51)</f>
        <v>0</v>
      </c>
      <c r="E51" s="572">
        <f>SUMIFS('Check Out'!E:E,'Check Out'!$A:$A,'Checked Out summary'!$A51)</f>
        <v>0</v>
      </c>
      <c r="F51" s="572">
        <f>SUMIFS('Check Out'!F:F,'Check Out'!$A:$A,'Checked Out summary'!$A51)</f>
        <v>0</v>
      </c>
      <c r="G51" s="572">
        <f>SUMIFS('Check Out'!G:G,'Check Out'!$A:$A,'Checked Out summary'!$A51)</f>
        <v>0</v>
      </c>
      <c r="H51" s="572">
        <f>SUMIFS('Check Out'!H:H,'Check Out'!$A:$A,'Checked Out summary'!$A51)</f>
        <v>0</v>
      </c>
      <c r="I51" s="572">
        <f>SUMIFS('Check Out'!I:I,'Check Out'!$A:$A,'Checked Out summary'!$A51)</f>
        <v>0</v>
      </c>
      <c r="J51" s="572">
        <f>SUMIFS('Check Out'!J:J,'Check Out'!$A:$A,'Checked Out summary'!$A51)</f>
        <v>0</v>
      </c>
      <c r="K51" s="572">
        <f>SUMIFS('Check Out'!K:K,'Check Out'!$A:$A,'Checked Out summary'!$A51)</f>
        <v>0</v>
      </c>
      <c r="L51" s="572">
        <f>SUMIFS('Check Out'!L:L,'Check Out'!$A:$A,'Checked Out summary'!$A51)</f>
        <v>0</v>
      </c>
      <c r="M51" s="572">
        <f>SUMIFS('Check Out'!M:M,'Check Out'!$A:$A,'Checked Out summary'!$A51)</f>
        <v>0</v>
      </c>
      <c r="N51" s="272">
        <f t="shared" si="1"/>
        <v>0</v>
      </c>
      <c r="O51" s="223"/>
      <c r="P51" s="272">
        <f>Payments!D51+Payments!E51</f>
        <v>0</v>
      </c>
      <c r="Q51" s="272">
        <f t="shared" si="2"/>
        <v>0</v>
      </c>
      <c r="R51" s="220"/>
      <c r="S51" s="220"/>
    </row>
    <row r="52" spans="1:19" s="570" customFormat="1" ht="18" customHeight="1" x14ac:dyDescent="0.2">
      <c r="A52" s="568">
        <f>Roster!A51</f>
        <v>0</v>
      </c>
      <c r="B52" s="395" t="e">
        <f>VLOOKUP(A52,Roster!A:B,2,FALSE)</f>
        <v>#N/A</v>
      </c>
      <c r="C52" s="569">
        <f>SUMIFS('Check Out'!C:C,'Check Out'!$A:$A,'Checked Out summary'!$A52)</f>
        <v>0</v>
      </c>
      <c r="D52" s="569">
        <f>SUMIFS('Check Out'!D:D,'Check Out'!$A:$A,'Checked Out summary'!$A52)</f>
        <v>0</v>
      </c>
      <c r="E52" s="569">
        <f>SUMIFS('Check Out'!E:E,'Check Out'!$A:$A,'Checked Out summary'!$A52)</f>
        <v>0</v>
      </c>
      <c r="F52" s="569">
        <f>SUMIFS('Check Out'!F:F,'Check Out'!$A:$A,'Checked Out summary'!$A52)</f>
        <v>0</v>
      </c>
      <c r="G52" s="569">
        <f>SUMIFS('Check Out'!G:G,'Check Out'!$A:$A,'Checked Out summary'!$A52)</f>
        <v>0</v>
      </c>
      <c r="H52" s="569">
        <f>SUMIFS('Check Out'!H:H,'Check Out'!$A:$A,'Checked Out summary'!$A52)</f>
        <v>0</v>
      </c>
      <c r="I52" s="569">
        <f>SUMIFS('Check Out'!I:I,'Check Out'!$A:$A,'Checked Out summary'!$A52)</f>
        <v>0</v>
      </c>
      <c r="J52" s="569">
        <f>SUMIFS('Check Out'!J:J,'Check Out'!$A:$A,'Checked Out summary'!$A52)</f>
        <v>0</v>
      </c>
      <c r="K52" s="569">
        <f>SUMIFS('Check Out'!K:K,'Check Out'!$A:$A,'Checked Out summary'!$A52)</f>
        <v>0</v>
      </c>
      <c r="L52" s="569">
        <f>SUMIFS('Check Out'!L:L,'Check Out'!$A:$A,'Checked Out summary'!$A52)</f>
        <v>0</v>
      </c>
      <c r="M52" s="569">
        <f>SUMIFS('Check Out'!M:M,'Check Out'!$A:$A,'Checked Out summary'!$A52)</f>
        <v>0</v>
      </c>
      <c r="N52" s="271">
        <f t="shared" si="1"/>
        <v>0</v>
      </c>
      <c r="O52" s="222"/>
      <c r="P52" s="271">
        <f>Payments!D52+Payments!E52</f>
        <v>0</v>
      </c>
      <c r="Q52" s="271">
        <f t="shared" si="2"/>
        <v>0</v>
      </c>
      <c r="R52" s="220"/>
      <c r="S52" s="220"/>
    </row>
    <row r="53" spans="1:19" s="570" customFormat="1" ht="18" customHeight="1" x14ac:dyDescent="0.2">
      <c r="A53" s="571">
        <f>Roster!A52</f>
        <v>0</v>
      </c>
      <c r="B53" s="396" t="e">
        <f>VLOOKUP(A53,Roster!A:B,2,FALSE)</f>
        <v>#N/A</v>
      </c>
      <c r="C53" s="572">
        <f>SUMIFS('Check Out'!C:C,'Check Out'!$A:$A,'Checked Out summary'!$A53)</f>
        <v>0</v>
      </c>
      <c r="D53" s="572">
        <f>SUMIFS('Check Out'!D:D,'Check Out'!$A:$A,'Checked Out summary'!$A53)</f>
        <v>0</v>
      </c>
      <c r="E53" s="572">
        <f>SUMIFS('Check Out'!E:E,'Check Out'!$A:$A,'Checked Out summary'!$A53)</f>
        <v>0</v>
      </c>
      <c r="F53" s="572">
        <f>SUMIFS('Check Out'!F:F,'Check Out'!$A:$A,'Checked Out summary'!$A53)</f>
        <v>0</v>
      </c>
      <c r="G53" s="572">
        <f>SUMIFS('Check Out'!G:G,'Check Out'!$A:$A,'Checked Out summary'!$A53)</f>
        <v>0</v>
      </c>
      <c r="H53" s="572">
        <f>SUMIFS('Check Out'!H:H,'Check Out'!$A:$A,'Checked Out summary'!$A53)</f>
        <v>0</v>
      </c>
      <c r="I53" s="572">
        <f>SUMIFS('Check Out'!I:I,'Check Out'!$A:$A,'Checked Out summary'!$A53)</f>
        <v>0</v>
      </c>
      <c r="J53" s="572">
        <f>SUMIFS('Check Out'!J:J,'Check Out'!$A:$A,'Checked Out summary'!$A53)</f>
        <v>0</v>
      </c>
      <c r="K53" s="572">
        <f>SUMIFS('Check Out'!K:K,'Check Out'!$A:$A,'Checked Out summary'!$A53)</f>
        <v>0</v>
      </c>
      <c r="L53" s="572">
        <f>SUMIFS('Check Out'!L:L,'Check Out'!$A:$A,'Checked Out summary'!$A53)</f>
        <v>0</v>
      </c>
      <c r="M53" s="572">
        <f>SUMIFS('Check Out'!M:M,'Check Out'!$A:$A,'Checked Out summary'!$A53)</f>
        <v>0</v>
      </c>
      <c r="N53" s="272">
        <f t="shared" si="1"/>
        <v>0</v>
      </c>
      <c r="O53" s="223"/>
      <c r="P53" s="272">
        <f>Payments!D53+Payments!E53</f>
        <v>0</v>
      </c>
      <c r="Q53" s="272">
        <f t="shared" si="2"/>
        <v>0</v>
      </c>
      <c r="R53" s="220"/>
      <c r="S53" s="220"/>
    </row>
    <row r="54" spans="1:19" s="570" customFormat="1" ht="18" customHeight="1" x14ac:dyDescent="0.2">
      <c r="A54" s="568">
        <f>Roster!A53</f>
        <v>0</v>
      </c>
      <c r="B54" s="395" t="e">
        <f>VLOOKUP(A54,Roster!A:B,2,FALSE)</f>
        <v>#N/A</v>
      </c>
      <c r="C54" s="569">
        <f>SUMIFS('Check Out'!C:C,'Check Out'!$A:$A,'Checked Out summary'!$A54)</f>
        <v>0</v>
      </c>
      <c r="D54" s="569">
        <f>SUMIFS('Check Out'!D:D,'Check Out'!$A:$A,'Checked Out summary'!$A54)</f>
        <v>0</v>
      </c>
      <c r="E54" s="569">
        <f>SUMIFS('Check Out'!E:E,'Check Out'!$A:$A,'Checked Out summary'!$A54)</f>
        <v>0</v>
      </c>
      <c r="F54" s="569">
        <f>SUMIFS('Check Out'!F:F,'Check Out'!$A:$A,'Checked Out summary'!$A54)</f>
        <v>0</v>
      </c>
      <c r="G54" s="569">
        <f>SUMIFS('Check Out'!G:G,'Check Out'!$A:$A,'Checked Out summary'!$A54)</f>
        <v>0</v>
      </c>
      <c r="H54" s="569">
        <f>SUMIFS('Check Out'!H:H,'Check Out'!$A:$A,'Checked Out summary'!$A54)</f>
        <v>0</v>
      </c>
      <c r="I54" s="569">
        <f>SUMIFS('Check Out'!I:I,'Check Out'!$A:$A,'Checked Out summary'!$A54)</f>
        <v>0</v>
      </c>
      <c r="J54" s="569">
        <f>SUMIFS('Check Out'!J:J,'Check Out'!$A:$A,'Checked Out summary'!$A54)</f>
        <v>0</v>
      </c>
      <c r="K54" s="569">
        <f>SUMIFS('Check Out'!K:K,'Check Out'!$A:$A,'Checked Out summary'!$A54)</f>
        <v>0</v>
      </c>
      <c r="L54" s="569">
        <f>SUMIFS('Check Out'!L:L,'Check Out'!$A:$A,'Checked Out summary'!$A54)</f>
        <v>0</v>
      </c>
      <c r="M54" s="569">
        <f>SUMIFS('Check Out'!M:M,'Check Out'!$A:$A,'Checked Out summary'!$A54)</f>
        <v>0</v>
      </c>
      <c r="N54" s="271">
        <f t="shared" si="1"/>
        <v>0</v>
      </c>
      <c r="O54" s="222"/>
      <c r="P54" s="271">
        <f>Payments!D54+Payments!E54</f>
        <v>0</v>
      </c>
      <c r="Q54" s="271">
        <f t="shared" si="2"/>
        <v>0</v>
      </c>
      <c r="R54" s="220"/>
      <c r="S54" s="220"/>
    </row>
    <row r="55" spans="1:19" s="570" customFormat="1" ht="18" customHeight="1" x14ac:dyDescent="0.2">
      <c r="A55" s="571">
        <f>Roster!A54</f>
        <v>0</v>
      </c>
      <c r="B55" s="396" t="e">
        <f>VLOOKUP(A55,Roster!A:B,2,FALSE)</f>
        <v>#N/A</v>
      </c>
      <c r="C55" s="572">
        <f>SUMIFS('Check Out'!C:C,'Check Out'!$A:$A,'Checked Out summary'!$A55)</f>
        <v>0</v>
      </c>
      <c r="D55" s="572">
        <f>SUMIFS('Check Out'!D:D,'Check Out'!$A:$A,'Checked Out summary'!$A55)</f>
        <v>0</v>
      </c>
      <c r="E55" s="572">
        <f>SUMIFS('Check Out'!E:E,'Check Out'!$A:$A,'Checked Out summary'!$A55)</f>
        <v>0</v>
      </c>
      <c r="F55" s="572">
        <f>SUMIFS('Check Out'!F:F,'Check Out'!$A:$A,'Checked Out summary'!$A55)</f>
        <v>0</v>
      </c>
      <c r="G55" s="572">
        <f>SUMIFS('Check Out'!G:G,'Check Out'!$A:$A,'Checked Out summary'!$A55)</f>
        <v>0</v>
      </c>
      <c r="H55" s="572">
        <f>SUMIFS('Check Out'!H:H,'Check Out'!$A:$A,'Checked Out summary'!$A55)</f>
        <v>0</v>
      </c>
      <c r="I55" s="572">
        <f>SUMIFS('Check Out'!I:I,'Check Out'!$A:$A,'Checked Out summary'!$A55)</f>
        <v>0</v>
      </c>
      <c r="J55" s="572">
        <f>SUMIFS('Check Out'!J:J,'Check Out'!$A:$A,'Checked Out summary'!$A55)</f>
        <v>0</v>
      </c>
      <c r="K55" s="572">
        <f>SUMIFS('Check Out'!K:K,'Check Out'!$A:$A,'Checked Out summary'!$A55)</f>
        <v>0</v>
      </c>
      <c r="L55" s="572">
        <f>SUMIFS('Check Out'!L:L,'Check Out'!$A:$A,'Checked Out summary'!$A55)</f>
        <v>0</v>
      </c>
      <c r="M55" s="572">
        <f>SUMIFS('Check Out'!M:M,'Check Out'!$A:$A,'Checked Out summary'!$A55)</f>
        <v>0</v>
      </c>
      <c r="N55" s="272">
        <f t="shared" si="1"/>
        <v>0</v>
      </c>
      <c r="O55" s="223"/>
      <c r="P55" s="272">
        <f>Payments!D55+Payments!E55</f>
        <v>0</v>
      </c>
      <c r="Q55" s="272">
        <f t="shared" si="2"/>
        <v>0</v>
      </c>
      <c r="R55" s="220"/>
      <c r="S55" s="220"/>
    </row>
    <row r="56" spans="1:19" s="570" customFormat="1" ht="18" customHeight="1" x14ac:dyDescent="0.2">
      <c r="A56" s="568">
        <f>Roster!A55</f>
        <v>0</v>
      </c>
      <c r="B56" s="395" t="e">
        <f>VLOOKUP(A56,Roster!A:B,2,FALSE)</f>
        <v>#N/A</v>
      </c>
      <c r="C56" s="569">
        <f>SUMIFS('Check Out'!C:C,'Check Out'!$A:$A,'Checked Out summary'!$A56)</f>
        <v>0</v>
      </c>
      <c r="D56" s="569">
        <f>SUMIFS('Check Out'!D:D,'Check Out'!$A:$A,'Checked Out summary'!$A56)</f>
        <v>0</v>
      </c>
      <c r="E56" s="569">
        <f>SUMIFS('Check Out'!E:E,'Check Out'!$A:$A,'Checked Out summary'!$A56)</f>
        <v>0</v>
      </c>
      <c r="F56" s="569">
        <f>SUMIFS('Check Out'!F:F,'Check Out'!$A:$A,'Checked Out summary'!$A56)</f>
        <v>0</v>
      </c>
      <c r="G56" s="569">
        <f>SUMIFS('Check Out'!G:G,'Check Out'!$A:$A,'Checked Out summary'!$A56)</f>
        <v>0</v>
      </c>
      <c r="H56" s="569">
        <f>SUMIFS('Check Out'!H:H,'Check Out'!$A:$A,'Checked Out summary'!$A56)</f>
        <v>0</v>
      </c>
      <c r="I56" s="569">
        <f>SUMIFS('Check Out'!I:I,'Check Out'!$A:$A,'Checked Out summary'!$A56)</f>
        <v>0</v>
      </c>
      <c r="J56" s="569">
        <f>SUMIFS('Check Out'!J:J,'Check Out'!$A:$A,'Checked Out summary'!$A56)</f>
        <v>0</v>
      </c>
      <c r="K56" s="569">
        <f>SUMIFS('Check Out'!K:K,'Check Out'!$A:$A,'Checked Out summary'!$A56)</f>
        <v>0</v>
      </c>
      <c r="L56" s="569">
        <f>SUMIFS('Check Out'!L:L,'Check Out'!$A:$A,'Checked Out summary'!$A56)</f>
        <v>0</v>
      </c>
      <c r="M56" s="569">
        <f>SUMIFS('Check Out'!M:M,'Check Out'!$A:$A,'Checked Out summary'!$A56)</f>
        <v>0</v>
      </c>
      <c r="N56" s="271">
        <f t="shared" si="1"/>
        <v>0</v>
      </c>
      <c r="O56" s="222"/>
      <c r="P56" s="271">
        <f>Payments!D56+Payments!E56</f>
        <v>0</v>
      </c>
      <c r="Q56" s="271">
        <f t="shared" si="2"/>
        <v>0</v>
      </c>
      <c r="R56" s="220"/>
      <c r="S56" s="220"/>
    </row>
    <row r="57" spans="1:19" s="570" customFormat="1" ht="18" customHeight="1" x14ac:dyDescent="0.2">
      <c r="A57" s="571">
        <f>Roster!A56</f>
        <v>0</v>
      </c>
      <c r="B57" s="396" t="e">
        <f>VLOOKUP(A57,Roster!A:B,2,FALSE)</f>
        <v>#N/A</v>
      </c>
      <c r="C57" s="572">
        <f>SUMIFS('Check Out'!C:C,'Check Out'!$A:$A,'Checked Out summary'!$A57)</f>
        <v>0</v>
      </c>
      <c r="D57" s="572">
        <f>SUMIFS('Check Out'!D:D,'Check Out'!$A:$A,'Checked Out summary'!$A57)</f>
        <v>0</v>
      </c>
      <c r="E57" s="572">
        <f>SUMIFS('Check Out'!E:E,'Check Out'!$A:$A,'Checked Out summary'!$A57)</f>
        <v>0</v>
      </c>
      <c r="F57" s="572">
        <f>SUMIFS('Check Out'!F:F,'Check Out'!$A:$A,'Checked Out summary'!$A57)</f>
        <v>0</v>
      </c>
      <c r="G57" s="572">
        <f>SUMIFS('Check Out'!G:G,'Check Out'!$A:$A,'Checked Out summary'!$A57)</f>
        <v>0</v>
      </c>
      <c r="H57" s="572">
        <f>SUMIFS('Check Out'!H:H,'Check Out'!$A:$A,'Checked Out summary'!$A57)</f>
        <v>0</v>
      </c>
      <c r="I57" s="572">
        <f>SUMIFS('Check Out'!I:I,'Check Out'!$A:$A,'Checked Out summary'!$A57)</f>
        <v>0</v>
      </c>
      <c r="J57" s="572">
        <f>SUMIFS('Check Out'!J:J,'Check Out'!$A:$A,'Checked Out summary'!$A57)</f>
        <v>0</v>
      </c>
      <c r="K57" s="572">
        <f>SUMIFS('Check Out'!K:K,'Check Out'!$A:$A,'Checked Out summary'!$A57)</f>
        <v>0</v>
      </c>
      <c r="L57" s="572">
        <f>SUMIFS('Check Out'!L:L,'Check Out'!$A:$A,'Checked Out summary'!$A57)</f>
        <v>0</v>
      </c>
      <c r="M57" s="572">
        <f>SUMIFS('Check Out'!M:M,'Check Out'!$A:$A,'Checked Out summary'!$A57)</f>
        <v>0</v>
      </c>
      <c r="N57" s="272">
        <f t="shared" si="1"/>
        <v>0</v>
      </c>
      <c r="O57" s="223"/>
      <c r="P57" s="272">
        <f>Payments!D57+Payments!E57</f>
        <v>0</v>
      </c>
      <c r="Q57" s="272">
        <f t="shared" si="2"/>
        <v>0</v>
      </c>
      <c r="R57" s="220"/>
      <c r="S57" s="220"/>
    </row>
    <row r="58" spans="1:19" s="570" customFormat="1" ht="18" customHeight="1" x14ac:dyDescent="0.2">
      <c r="A58" s="568">
        <f>Roster!A57</f>
        <v>0</v>
      </c>
      <c r="B58" s="395" t="e">
        <f>VLOOKUP(A58,Roster!A:B,2,FALSE)</f>
        <v>#N/A</v>
      </c>
      <c r="C58" s="569">
        <f>SUMIFS('Check Out'!C:C,'Check Out'!$A:$A,'Checked Out summary'!$A58)</f>
        <v>0</v>
      </c>
      <c r="D58" s="569">
        <f>SUMIFS('Check Out'!D:D,'Check Out'!$A:$A,'Checked Out summary'!$A58)</f>
        <v>0</v>
      </c>
      <c r="E58" s="569">
        <f>SUMIFS('Check Out'!E:E,'Check Out'!$A:$A,'Checked Out summary'!$A58)</f>
        <v>0</v>
      </c>
      <c r="F58" s="569">
        <f>SUMIFS('Check Out'!F:F,'Check Out'!$A:$A,'Checked Out summary'!$A58)</f>
        <v>0</v>
      </c>
      <c r="G58" s="569">
        <f>SUMIFS('Check Out'!G:G,'Check Out'!$A:$A,'Checked Out summary'!$A58)</f>
        <v>0</v>
      </c>
      <c r="H58" s="569">
        <f>SUMIFS('Check Out'!H:H,'Check Out'!$A:$A,'Checked Out summary'!$A58)</f>
        <v>0</v>
      </c>
      <c r="I58" s="569">
        <f>SUMIFS('Check Out'!I:I,'Check Out'!$A:$A,'Checked Out summary'!$A58)</f>
        <v>0</v>
      </c>
      <c r="J58" s="569">
        <f>SUMIFS('Check Out'!J:J,'Check Out'!$A:$A,'Checked Out summary'!$A58)</f>
        <v>0</v>
      </c>
      <c r="K58" s="569">
        <f>SUMIFS('Check Out'!K:K,'Check Out'!$A:$A,'Checked Out summary'!$A58)</f>
        <v>0</v>
      </c>
      <c r="L58" s="569">
        <f>SUMIFS('Check Out'!L:L,'Check Out'!$A:$A,'Checked Out summary'!$A58)</f>
        <v>0</v>
      </c>
      <c r="M58" s="569">
        <f>SUMIFS('Check Out'!M:M,'Check Out'!$A:$A,'Checked Out summary'!$A58)</f>
        <v>0</v>
      </c>
      <c r="N58" s="271">
        <f t="shared" si="1"/>
        <v>0</v>
      </c>
      <c r="O58" s="222"/>
      <c r="P58" s="271">
        <f>Payments!D58+Payments!E58</f>
        <v>0</v>
      </c>
      <c r="Q58" s="271">
        <f t="shared" si="2"/>
        <v>0</v>
      </c>
      <c r="R58" s="220"/>
      <c r="S58" s="220"/>
    </row>
    <row r="59" spans="1:19" s="570" customFormat="1" ht="18" customHeight="1" x14ac:dyDescent="0.2">
      <c r="A59" s="571">
        <f>Roster!A58</f>
        <v>0</v>
      </c>
      <c r="B59" s="396" t="e">
        <f>VLOOKUP(A59,Roster!A:B,2,FALSE)</f>
        <v>#N/A</v>
      </c>
      <c r="C59" s="572">
        <f>SUMIFS('Check Out'!C:C,'Check Out'!$A:$A,'Checked Out summary'!$A59)</f>
        <v>0</v>
      </c>
      <c r="D59" s="572">
        <f>SUMIFS('Check Out'!D:D,'Check Out'!$A:$A,'Checked Out summary'!$A59)</f>
        <v>0</v>
      </c>
      <c r="E59" s="572">
        <f>SUMIFS('Check Out'!E:E,'Check Out'!$A:$A,'Checked Out summary'!$A59)</f>
        <v>0</v>
      </c>
      <c r="F59" s="572">
        <f>SUMIFS('Check Out'!F:F,'Check Out'!$A:$A,'Checked Out summary'!$A59)</f>
        <v>0</v>
      </c>
      <c r="G59" s="572">
        <f>SUMIFS('Check Out'!G:G,'Check Out'!$A:$A,'Checked Out summary'!$A59)</f>
        <v>0</v>
      </c>
      <c r="H59" s="572">
        <f>SUMIFS('Check Out'!H:H,'Check Out'!$A:$A,'Checked Out summary'!$A59)</f>
        <v>0</v>
      </c>
      <c r="I59" s="572">
        <f>SUMIFS('Check Out'!I:I,'Check Out'!$A:$A,'Checked Out summary'!$A59)</f>
        <v>0</v>
      </c>
      <c r="J59" s="572">
        <f>SUMIFS('Check Out'!J:J,'Check Out'!$A:$A,'Checked Out summary'!$A59)</f>
        <v>0</v>
      </c>
      <c r="K59" s="572">
        <f>SUMIFS('Check Out'!K:K,'Check Out'!$A:$A,'Checked Out summary'!$A59)</f>
        <v>0</v>
      </c>
      <c r="L59" s="572">
        <f>SUMIFS('Check Out'!L:L,'Check Out'!$A:$A,'Checked Out summary'!$A59)</f>
        <v>0</v>
      </c>
      <c r="M59" s="572">
        <f>SUMIFS('Check Out'!M:M,'Check Out'!$A:$A,'Checked Out summary'!$A59)</f>
        <v>0</v>
      </c>
      <c r="N59" s="272">
        <f t="shared" si="1"/>
        <v>0</v>
      </c>
      <c r="O59" s="223"/>
      <c r="P59" s="272">
        <f>Payments!D59+Payments!E59</f>
        <v>0</v>
      </c>
      <c r="Q59" s="272">
        <f t="shared" si="2"/>
        <v>0</v>
      </c>
      <c r="R59" s="220"/>
      <c r="S59" s="220"/>
    </row>
    <row r="60" spans="1:19" s="570" customFormat="1" ht="18" customHeight="1" x14ac:dyDescent="0.2">
      <c r="A60" s="568">
        <f>Roster!A59</f>
        <v>0</v>
      </c>
      <c r="B60" s="395" t="e">
        <f>VLOOKUP(A60,Roster!A:B,2,FALSE)</f>
        <v>#N/A</v>
      </c>
      <c r="C60" s="569">
        <f>SUMIFS('Check Out'!C:C,'Check Out'!$A:$A,'Checked Out summary'!$A60)</f>
        <v>0</v>
      </c>
      <c r="D60" s="569">
        <f>SUMIFS('Check Out'!D:D,'Check Out'!$A:$A,'Checked Out summary'!$A60)</f>
        <v>0</v>
      </c>
      <c r="E60" s="569">
        <f>SUMIFS('Check Out'!E:E,'Check Out'!$A:$A,'Checked Out summary'!$A60)</f>
        <v>0</v>
      </c>
      <c r="F60" s="569">
        <f>SUMIFS('Check Out'!F:F,'Check Out'!$A:$A,'Checked Out summary'!$A60)</f>
        <v>0</v>
      </c>
      <c r="G60" s="569">
        <f>SUMIFS('Check Out'!G:G,'Check Out'!$A:$A,'Checked Out summary'!$A60)</f>
        <v>0</v>
      </c>
      <c r="H60" s="569">
        <f>SUMIFS('Check Out'!H:H,'Check Out'!$A:$A,'Checked Out summary'!$A60)</f>
        <v>0</v>
      </c>
      <c r="I60" s="569">
        <f>SUMIFS('Check Out'!I:I,'Check Out'!$A:$A,'Checked Out summary'!$A60)</f>
        <v>0</v>
      </c>
      <c r="J60" s="569">
        <f>SUMIFS('Check Out'!J:J,'Check Out'!$A:$A,'Checked Out summary'!$A60)</f>
        <v>0</v>
      </c>
      <c r="K60" s="569">
        <f>SUMIFS('Check Out'!K:K,'Check Out'!$A:$A,'Checked Out summary'!$A60)</f>
        <v>0</v>
      </c>
      <c r="L60" s="569">
        <f>SUMIFS('Check Out'!L:L,'Check Out'!$A:$A,'Checked Out summary'!$A60)</f>
        <v>0</v>
      </c>
      <c r="M60" s="569">
        <f>SUMIFS('Check Out'!M:M,'Check Out'!$A:$A,'Checked Out summary'!$A60)</f>
        <v>0</v>
      </c>
      <c r="N60" s="271">
        <f t="shared" si="1"/>
        <v>0</v>
      </c>
      <c r="O60" s="222"/>
      <c r="P60" s="271">
        <f>Payments!D60+Payments!E60</f>
        <v>0</v>
      </c>
      <c r="Q60" s="271">
        <f t="shared" si="2"/>
        <v>0</v>
      </c>
      <c r="R60" s="220"/>
      <c r="S60" s="220"/>
    </row>
    <row r="61" spans="1:19" s="570" customFormat="1" ht="18" customHeight="1" x14ac:dyDescent="0.2">
      <c r="A61" s="571">
        <f>Roster!A60</f>
        <v>0</v>
      </c>
      <c r="B61" s="396" t="e">
        <f>VLOOKUP(A61,Roster!A:B,2,FALSE)</f>
        <v>#N/A</v>
      </c>
      <c r="C61" s="572">
        <f>SUMIFS('Check Out'!C:C,'Check Out'!$A:$A,'Checked Out summary'!$A61)</f>
        <v>0</v>
      </c>
      <c r="D61" s="572">
        <f>SUMIFS('Check Out'!D:D,'Check Out'!$A:$A,'Checked Out summary'!$A61)</f>
        <v>0</v>
      </c>
      <c r="E61" s="572">
        <f>SUMIFS('Check Out'!E:E,'Check Out'!$A:$A,'Checked Out summary'!$A61)</f>
        <v>0</v>
      </c>
      <c r="F61" s="572">
        <f>SUMIFS('Check Out'!F:F,'Check Out'!$A:$A,'Checked Out summary'!$A61)</f>
        <v>0</v>
      </c>
      <c r="G61" s="572">
        <f>SUMIFS('Check Out'!G:G,'Check Out'!$A:$A,'Checked Out summary'!$A61)</f>
        <v>0</v>
      </c>
      <c r="H61" s="572">
        <f>SUMIFS('Check Out'!H:H,'Check Out'!$A:$A,'Checked Out summary'!$A61)</f>
        <v>0</v>
      </c>
      <c r="I61" s="572">
        <f>SUMIFS('Check Out'!I:I,'Check Out'!$A:$A,'Checked Out summary'!$A61)</f>
        <v>0</v>
      </c>
      <c r="J61" s="572">
        <f>SUMIFS('Check Out'!J:J,'Check Out'!$A:$A,'Checked Out summary'!$A61)</f>
        <v>0</v>
      </c>
      <c r="K61" s="572">
        <f>SUMIFS('Check Out'!K:K,'Check Out'!$A:$A,'Checked Out summary'!$A61)</f>
        <v>0</v>
      </c>
      <c r="L61" s="572">
        <f>SUMIFS('Check Out'!L:L,'Check Out'!$A:$A,'Checked Out summary'!$A61)</f>
        <v>0</v>
      </c>
      <c r="M61" s="572">
        <f>SUMIFS('Check Out'!M:M,'Check Out'!$A:$A,'Checked Out summary'!$A61)</f>
        <v>0</v>
      </c>
      <c r="N61" s="272">
        <f t="shared" si="1"/>
        <v>0</v>
      </c>
      <c r="O61" s="223"/>
      <c r="P61" s="272">
        <f>Payments!D61+Payments!E61</f>
        <v>0</v>
      </c>
      <c r="Q61" s="272">
        <f t="shared" si="2"/>
        <v>0</v>
      </c>
      <c r="R61" s="220"/>
      <c r="S61" s="220"/>
    </row>
    <row r="62" spans="1:19" s="570" customFormat="1" ht="18" customHeight="1" x14ac:dyDescent="0.2">
      <c r="A62" s="568">
        <f>Roster!A61</f>
        <v>0</v>
      </c>
      <c r="B62" s="395" t="e">
        <f>VLOOKUP(A62,Roster!A:B,2,FALSE)</f>
        <v>#N/A</v>
      </c>
      <c r="C62" s="569">
        <f>SUMIFS('Check Out'!C:C,'Check Out'!$A:$A,'Checked Out summary'!$A62)</f>
        <v>0</v>
      </c>
      <c r="D62" s="569">
        <f>SUMIFS('Check Out'!D:D,'Check Out'!$A:$A,'Checked Out summary'!$A62)</f>
        <v>0</v>
      </c>
      <c r="E62" s="569">
        <f>SUMIFS('Check Out'!E:E,'Check Out'!$A:$A,'Checked Out summary'!$A62)</f>
        <v>0</v>
      </c>
      <c r="F62" s="569">
        <f>SUMIFS('Check Out'!F:F,'Check Out'!$A:$A,'Checked Out summary'!$A62)</f>
        <v>0</v>
      </c>
      <c r="G62" s="569">
        <f>SUMIFS('Check Out'!G:G,'Check Out'!$A:$A,'Checked Out summary'!$A62)</f>
        <v>0</v>
      </c>
      <c r="H62" s="569">
        <f>SUMIFS('Check Out'!H:H,'Check Out'!$A:$A,'Checked Out summary'!$A62)</f>
        <v>0</v>
      </c>
      <c r="I62" s="569">
        <f>SUMIFS('Check Out'!I:I,'Check Out'!$A:$A,'Checked Out summary'!$A62)</f>
        <v>0</v>
      </c>
      <c r="J62" s="569">
        <f>SUMIFS('Check Out'!J:J,'Check Out'!$A:$A,'Checked Out summary'!$A62)</f>
        <v>0</v>
      </c>
      <c r="K62" s="569">
        <f>SUMIFS('Check Out'!K:K,'Check Out'!$A:$A,'Checked Out summary'!$A62)</f>
        <v>0</v>
      </c>
      <c r="L62" s="569">
        <f>SUMIFS('Check Out'!L:L,'Check Out'!$A:$A,'Checked Out summary'!$A62)</f>
        <v>0</v>
      </c>
      <c r="M62" s="569">
        <f>SUMIFS('Check Out'!M:M,'Check Out'!$A:$A,'Checked Out summary'!$A62)</f>
        <v>0</v>
      </c>
      <c r="N62" s="271">
        <f t="shared" si="1"/>
        <v>0</v>
      </c>
      <c r="O62" s="222"/>
      <c r="P62" s="271">
        <f>Payments!D62+Payments!E62</f>
        <v>0</v>
      </c>
      <c r="Q62" s="271">
        <f t="shared" si="2"/>
        <v>0</v>
      </c>
      <c r="R62" s="220"/>
      <c r="S62" s="220"/>
    </row>
    <row r="63" spans="1:19" s="570" customFormat="1" ht="18" customHeight="1" x14ac:dyDescent="0.2">
      <c r="A63" s="571">
        <f>Roster!A62</f>
        <v>0</v>
      </c>
      <c r="B63" s="396" t="e">
        <f>VLOOKUP(A63,Roster!A:B,2,FALSE)</f>
        <v>#N/A</v>
      </c>
      <c r="C63" s="572">
        <f>SUMIFS('Check Out'!C:C,'Check Out'!$A:$A,'Checked Out summary'!$A63)</f>
        <v>0</v>
      </c>
      <c r="D63" s="572">
        <f>SUMIFS('Check Out'!D:D,'Check Out'!$A:$A,'Checked Out summary'!$A63)</f>
        <v>0</v>
      </c>
      <c r="E63" s="572">
        <f>SUMIFS('Check Out'!E:E,'Check Out'!$A:$A,'Checked Out summary'!$A63)</f>
        <v>0</v>
      </c>
      <c r="F63" s="572">
        <f>SUMIFS('Check Out'!F:F,'Check Out'!$A:$A,'Checked Out summary'!$A63)</f>
        <v>0</v>
      </c>
      <c r="G63" s="572">
        <f>SUMIFS('Check Out'!G:G,'Check Out'!$A:$A,'Checked Out summary'!$A63)</f>
        <v>0</v>
      </c>
      <c r="H63" s="572">
        <f>SUMIFS('Check Out'!H:H,'Check Out'!$A:$A,'Checked Out summary'!$A63)</f>
        <v>0</v>
      </c>
      <c r="I63" s="572">
        <f>SUMIFS('Check Out'!I:I,'Check Out'!$A:$A,'Checked Out summary'!$A63)</f>
        <v>0</v>
      </c>
      <c r="J63" s="572">
        <f>SUMIFS('Check Out'!J:J,'Check Out'!$A:$A,'Checked Out summary'!$A63)</f>
        <v>0</v>
      </c>
      <c r="K63" s="572">
        <f>SUMIFS('Check Out'!K:K,'Check Out'!$A:$A,'Checked Out summary'!$A63)</f>
        <v>0</v>
      </c>
      <c r="L63" s="572">
        <f>SUMIFS('Check Out'!L:L,'Check Out'!$A:$A,'Checked Out summary'!$A63)</f>
        <v>0</v>
      </c>
      <c r="M63" s="572">
        <f>SUMIFS('Check Out'!M:M,'Check Out'!$A:$A,'Checked Out summary'!$A63)</f>
        <v>0</v>
      </c>
      <c r="N63" s="272">
        <f t="shared" si="1"/>
        <v>0</v>
      </c>
      <c r="O63" s="223"/>
      <c r="P63" s="272">
        <f>Payments!D63+Payments!E63</f>
        <v>0</v>
      </c>
      <c r="Q63" s="272">
        <f t="shared" si="2"/>
        <v>0</v>
      </c>
      <c r="R63" s="220"/>
      <c r="S63" s="220"/>
    </row>
    <row r="64" spans="1:19" s="570" customFormat="1" ht="18" customHeight="1" x14ac:dyDescent="0.2">
      <c r="A64" s="568">
        <f>Roster!A63</f>
        <v>0</v>
      </c>
      <c r="B64" s="395" t="e">
        <f>VLOOKUP(A64,Roster!A:B,2,FALSE)</f>
        <v>#N/A</v>
      </c>
      <c r="C64" s="569">
        <f>SUMIFS('Check Out'!C:C,'Check Out'!$A:$A,'Checked Out summary'!$A64)</f>
        <v>0</v>
      </c>
      <c r="D64" s="569">
        <f>SUMIFS('Check Out'!D:D,'Check Out'!$A:$A,'Checked Out summary'!$A64)</f>
        <v>0</v>
      </c>
      <c r="E64" s="569">
        <f>SUMIFS('Check Out'!E:E,'Check Out'!$A:$A,'Checked Out summary'!$A64)</f>
        <v>0</v>
      </c>
      <c r="F64" s="569">
        <f>SUMIFS('Check Out'!F:F,'Check Out'!$A:$A,'Checked Out summary'!$A64)</f>
        <v>0</v>
      </c>
      <c r="G64" s="569">
        <f>SUMIFS('Check Out'!G:G,'Check Out'!$A:$A,'Checked Out summary'!$A64)</f>
        <v>0</v>
      </c>
      <c r="H64" s="569">
        <f>SUMIFS('Check Out'!H:H,'Check Out'!$A:$A,'Checked Out summary'!$A64)</f>
        <v>0</v>
      </c>
      <c r="I64" s="569">
        <f>SUMIFS('Check Out'!I:I,'Check Out'!$A:$A,'Checked Out summary'!$A64)</f>
        <v>0</v>
      </c>
      <c r="J64" s="569">
        <f>SUMIFS('Check Out'!J:J,'Check Out'!$A:$A,'Checked Out summary'!$A64)</f>
        <v>0</v>
      </c>
      <c r="K64" s="569">
        <f>SUMIFS('Check Out'!K:K,'Check Out'!$A:$A,'Checked Out summary'!$A64)</f>
        <v>0</v>
      </c>
      <c r="L64" s="569">
        <f>SUMIFS('Check Out'!L:L,'Check Out'!$A:$A,'Checked Out summary'!$A64)</f>
        <v>0</v>
      </c>
      <c r="M64" s="569">
        <f>SUMIFS('Check Out'!M:M,'Check Out'!$A:$A,'Checked Out summary'!$A64)</f>
        <v>0</v>
      </c>
      <c r="N64" s="271">
        <f t="shared" si="1"/>
        <v>0</v>
      </c>
      <c r="O64" s="222"/>
      <c r="P64" s="271">
        <f>Payments!D64+Payments!E64</f>
        <v>0</v>
      </c>
      <c r="Q64" s="271">
        <f t="shared" si="2"/>
        <v>0</v>
      </c>
      <c r="R64" s="220"/>
      <c r="S64" s="220"/>
    </row>
    <row r="65" spans="1:19" s="570" customFormat="1" ht="18" customHeight="1" x14ac:dyDescent="0.2">
      <c r="A65" s="571">
        <f>Roster!A64</f>
        <v>0</v>
      </c>
      <c r="B65" s="396" t="e">
        <f>VLOOKUP(A65,Roster!A:B,2,FALSE)</f>
        <v>#N/A</v>
      </c>
      <c r="C65" s="572">
        <f>SUMIFS('Check Out'!C:C,'Check Out'!$A:$A,'Checked Out summary'!$A65)</f>
        <v>0</v>
      </c>
      <c r="D65" s="572">
        <f>SUMIFS('Check Out'!D:D,'Check Out'!$A:$A,'Checked Out summary'!$A65)</f>
        <v>0</v>
      </c>
      <c r="E65" s="572">
        <f>SUMIFS('Check Out'!E:E,'Check Out'!$A:$A,'Checked Out summary'!$A65)</f>
        <v>0</v>
      </c>
      <c r="F65" s="572">
        <f>SUMIFS('Check Out'!F:F,'Check Out'!$A:$A,'Checked Out summary'!$A65)</f>
        <v>0</v>
      </c>
      <c r="G65" s="572">
        <f>SUMIFS('Check Out'!G:G,'Check Out'!$A:$A,'Checked Out summary'!$A65)</f>
        <v>0</v>
      </c>
      <c r="H65" s="572">
        <f>SUMIFS('Check Out'!H:H,'Check Out'!$A:$A,'Checked Out summary'!$A65)</f>
        <v>0</v>
      </c>
      <c r="I65" s="572">
        <f>SUMIFS('Check Out'!I:I,'Check Out'!$A:$A,'Checked Out summary'!$A65)</f>
        <v>0</v>
      </c>
      <c r="J65" s="572">
        <f>SUMIFS('Check Out'!J:J,'Check Out'!$A:$A,'Checked Out summary'!$A65)</f>
        <v>0</v>
      </c>
      <c r="K65" s="572">
        <f>SUMIFS('Check Out'!K:K,'Check Out'!$A:$A,'Checked Out summary'!$A65)</f>
        <v>0</v>
      </c>
      <c r="L65" s="572">
        <f>SUMIFS('Check Out'!L:L,'Check Out'!$A:$A,'Checked Out summary'!$A65)</f>
        <v>0</v>
      </c>
      <c r="M65" s="572">
        <f>SUMIFS('Check Out'!M:M,'Check Out'!$A:$A,'Checked Out summary'!$A65)</f>
        <v>0</v>
      </c>
      <c r="N65" s="272">
        <f t="shared" si="1"/>
        <v>0</v>
      </c>
      <c r="O65" s="223"/>
      <c r="P65" s="272">
        <f>Payments!D65+Payments!E65</f>
        <v>0</v>
      </c>
      <c r="Q65" s="272">
        <f t="shared" si="2"/>
        <v>0</v>
      </c>
      <c r="R65" s="220"/>
      <c r="S65" s="220"/>
    </row>
    <row r="66" spans="1:19" s="570" customFormat="1" ht="18" customHeight="1" x14ac:dyDescent="0.2">
      <c r="A66" s="568">
        <f>Roster!A65</f>
        <v>0</v>
      </c>
      <c r="B66" s="395" t="e">
        <f>VLOOKUP(A66,Roster!A:B,2,FALSE)</f>
        <v>#N/A</v>
      </c>
      <c r="C66" s="569">
        <f>SUMIFS('Check Out'!C:C,'Check Out'!$A:$A,'Checked Out summary'!$A66)</f>
        <v>0</v>
      </c>
      <c r="D66" s="569">
        <f>SUMIFS('Check Out'!D:D,'Check Out'!$A:$A,'Checked Out summary'!$A66)</f>
        <v>0</v>
      </c>
      <c r="E66" s="569">
        <f>SUMIFS('Check Out'!E:E,'Check Out'!$A:$A,'Checked Out summary'!$A66)</f>
        <v>0</v>
      </c>
      <c r="F66" s="569">
        <f>SUMIFS('Check Out'!F:F,'Check Out'!$A:$A,'Checked Out summary'!$A66)</f>
        <v>0</v>
      </c>
      <c r="G66" s="569">
        <f>SUMIFS('Check Out'!G:G,'Check Out'!$A:$A,'Checked Out summary'!$A66)</f>
        <v>0</v>
      </c>
      <c r="H66" s="569">
        <f>SUMIFS('Check Out'!H:H,'Check Out'!$A:$A,'Checked Out summary'!$A66)</f>
        <v>0</v>
      </c>
      <c r="I66" s="569">
        <f>SUMIFS('Check Out'!I:I,'Check Out'!$A:$A,'Checked Out summary'!$A66)</f>
        <v>0</v>
      </c>
      <c r="J66" s="569">
        <f>SUMIFS('Check Out'!J:J,'Check Out'!$A:$A,'Checked Out summary'!$A66)</f>
        <v>0</v>
      </c>
      <c r="K66" s="569">
        <f>SUMIFS('Check Out'!K:K,'Check Out'!$A:$A,'Checked Out summary'!$A66)</f>
        <v>0</v>
      </c>
      <c r="L66" s="569">
        <f>SUMIFS('Check Out'!L:L,'Check Out'!$A:$A,'Checked Out summary'!$A66)</f>
        <v>0</v>
      </c>
      <c r="M66" s="569">
        <f>SUMIFS('Check Out'!M:M,'Check Out'!$A:$A,'Checked Out summary'!$A66)</f>
        <v>0</v>
      </c>
      <c r="N66" s="271">
        <f t="shared" si="1"/>
        <v>0</v>
      </c>
      <c r="O66" s="222"/>
      <c r="P66" s="271">
        <f>Payments!D66+Payments!E66</f>
        <v>0</v>
      </c>
      <c r="Q66" s="271">
        <f t="shared" si="2"/>
        <v>0</v>
      </c>
      <c r="R66" s="220"/>
      <c r="S66" s="220"/>
    </row>
    <row r="67" spans="1:19" s="570" customFormat="1" ht="18" customHeight="1" x14ac:dyDescent="0.2">
      <c r="A67" s="571">
        <f>Roster!A66</f>
        <v>0</v>
      </c>
      <c r="B67" s="396" t="e">
        <f>VLOOKUP(A67,Roster!A:B,2,FALSE)</f>
        <v>#N/A</v>
      </c>
      <c r="C67" s="572">
        <f>SUMIFS('Check Out'!C:C,'Check Out'!$A:$A,'Checked Out summary'!$A67)</f>
        <v>0</v>
      </c>
      <c r="D67" s="572">
        <f>SUMIFS('Check Out'!D:D,'Check Out'!$A:$A,'Checked Out summary'!$A67)</f>
        <v>0</v>
      </c>
      <c r="E67" s="572">
        <f>SUMIFS('Check Out'!E:E,'Check Out'!$A:$A,'Checked Out summary'!$A67)</f>
        <v>0</v>
      </c>
      <c r="F67" s="572">
        <f>SUMIFS('Check Out'!F:F,'Check Out'!$A:$A,'Checked Out summary'!$A67)</f>
        <v>0</v>
      </c>
      <c r="G67" s="572">
        <f>SUMIFS('Check Out'!G:G,'Check Out'!$A:$A,'Checked Out summary'!$A67)</f>
        <v>0</v>
      </c>
      <c r="H67" s="572">
        <f>SUMIFS('Check Out'!H:H,'Check Out'!$A:$A,'Checked Out summary'!$A67)</f>
        <v>0</v>
      </c>
      <c r="I67" s="572">
        <f>SUMIFS('Check Out'!I:I,'Check Out'!$A:$A,'Checked Out summary'!$A67)</f>
        <v>0</v>
      </c>
      <c r="J67" s="572">
        <f>SUMIFS('Check Out'!J:J,'Check Out'!$A:$A,'Checked Out summary'!$A67)</f>
        <v>0</v>
      </c>
      <c r="K67" s="572">
        <f>SUMIFS('Check Out'!K:K,'Check Out'!$A:$A,'Checked Out summary'!$A67)</f>
        <v>0</v>
      </c>
      <c r="L67" s="572">
        <f>SUMIFS('Check Out'!L:L,'Check Out'!$A:$A,'Checked Out summary'!$A67)</f>
        <v>0</v>
      </c>
      <c r="M67" s="572">
        <f>SUMIFS('Check Out'!M:M,'Check Out'!$A:$A,'Checked Out summary'!$A67)</f>
        <v>0</v>
      </c>
      <c r="N67" s="272">
        <f t="shared" ref="N67:N77" si="3">(C67*C$1)+(D67*D$1)+(E67*E$1)+(F67*F$1)+(G67*G$1)+(H67*H$1)+(I67*I$1)+(J67*J$1)+(K67*K$1)+(L67*L$1)+(M67*M$1)</f>
        <v>0</v>
      </c>
      <c r="O67" s="223"/>
      <c r="P67" s="272">
        <f>Payments!D67+Payments!E67</f>
        <v>0</v>
      </c>
      <c r="Q67" s="272">
        <f t="shared" si="2"/>
        <v>0</v>
      </c>
      <c r="R67" s="220"/>
      <c r="S67" s="220"/>
    </row>
    <row r="68" spans="1:19" s="570" customFormat="1" ht="18" customHeight="1" x14ac:dyDescent="0.2">
      <c r="A68" s="568">
        <f>Roster!A67</f>
        <v>0</v>
      </c>
      <c r="B68" s="395" t="e">
        <f>VLOOKUP(A68,Roster!A:B,2,FALSE)</f>
        <v>#N/A</v>
      </c>
      <c r="C68" s="569">
        <f>SUMIFS('Check Out'!C:C,'Check Out'!$A:$A,'Checked Out summary'!$A68)</f>
        <v>0</v>
      </c>
      <c r="D68" s="569">
        <f>SUMIFS('Check Out'!D:D,'Check Out'!$A:$A,'Checked Out summary'!$A68)</f>
        <v>0</v>
      </c>
      <c r="E68" s="569">
        <f>SUMIFS('Check Out'!E:E,'Check Out'!$A:$A,'Checked Out summary'!$A68)</f>
        <v>0</v>
      </c>
      <c r="F68" s="569">
        <f>SUMIFS('Check Out'!F:F,'Check Out'!$A:$A,'Checked Out summary'!$A68)</f>
        <v>0</v>
      </c>
      <c r="G68" s="569">
        <f>SUMIFS('Check Out'!G:G,'Check Out'!$A:$A,'Checked Out summary'!$A68)</f>
        <v>0</v>
      </c>
      <c r="H68" s="569">
        <f>SUMIFS('Check Out'!H:H,'Check Out'!$A:$A,'Checked Out summary'!$A68)</f>
        <v>0</v>
      </c>
      <c r="I68" s="569">
        <f>SUMIFS('Check Out'!I:I,'Check Out'!$A:$A,'Checked Out summary'!$A68)</f>
        <v>0</v>
      </c>
      <c r="J68" s="569">
        <f>SUMIFS('Check Out'!J:J,'Check Out'!$A:$A,'Checked Out summary'!$A68)</f>
        <v>0</v>
      </c>
      <c r="K68" s="569">
        <f>SUMIFS('Check Out'!K:K,'Check Out'!$A:$A,'Checked Out summary'!$A68)</f>
        <v>0</v>
      </c>
      <c r="L68" s="569">
        <f>SUMIFS('Check Out'!L:L,'Check Out'!$A:$A,'Checked Out summary'!$A68)</f>
        <v>0</v>
      </c>
      <c r="M68" s="569">
        <f>SUMIFS('Check Out'!M:M,'Check Out'!$A:$A,'Checked Out summary'!$A68)</f>
        <v>0</v>
      </c>
      <c r="N68" s="271">
        <f t="shared" si="3"/>
        <v>0</v>
      </c>
      <c r="O68" s="222"/>
      <c r="P68" s="271">
        <f>Payments!D68+Payments!E68</f>
        <v>0</v>
      </c>
      <c r="Q68" s="271">
        <f t="shared" si="2"/>
        <v>0</v>
      </c>
      <c r="R68" s="220"/>
      <c r="S68" s="220"/>
    </row>
    <row r="69" spans="1:19" s="570" customFormat="1" ht="18" customHeight="1" x14ac:dyDescent="0.2">
      <c r="A69" s="571">
        <f>Roster!A68</f>
        <v>0</v>
      </c>
      <c r="B69" s="396" t="e">
        <f>VLOOKUP(A69,Roster!A:B,2,FALSE)</f>
        <v>#N/A</v>
      </c>
      <c r="C69" s="572">
        <f>SUMIFS('Check Out'!C:C,'Check Out'!$A:$A,'Checked Out summary'!$A69)</f>
        <v>0</v>
      </c>
      <c r="D69" s="572">
        <f>SUMIFS('Check Out'!D:D,'Check Out'!$A:$A,'Checked Out summary'!$A69)</f>
        <v>0</v>
      </c>
      <c r="E69" s="572">
        <f>SUMIFS('Check Out'!E:E,'Check Out'!$A:$A,'Checked Out summary'!$A69)</f>
        <v>0</v>
      </c>
      <c r="F69" s="572">
        <f>SUMIFS('Check Out'!F:F,'Check Out'!$A:$A,'Checked Out summary'!$A69)</f>
        <v>0</v>
      </c>
      <c r="G69" s="572">
        <f>SUMIFS('Check Out'!G:G,'Check Out'!$A:$A,'Checked Out summary'!$A69)</f>
        <v>0</v>
      </c>
      <c r="H69" s="572">
        <f>SUMIFS('Check Out'!H:H,'Check Out'!$A:$A,'Checked Out summary'!$A69)</f>
        <v>0</v>
      </c>
      <c r="I69" s="572">
        <f>SUMIFS('Check Out'!I:I,'Check Out'!$A:$A,'Checked Out summary'!$A69)</f>
        <v>0</v>
      </c>
      <c r="J69" s="572">
        <f>SUMIFS('Check Out'!J:J,'Check Out'!$A:$A,'Checked Out summary'!$A69)</f>
        <v>0</v>
      </c>
      <c r="K69" s="572">
        <f>SUMIFS('Check Out'!K:K,'Check Out'!$A:$A,'Checked Out summary'!$A69)</f>
        <v>0</v>
      </c>
      <c r="L69" s="572">
        <f>SUMIFS('Check Out'!L:L,'Check Out'!$A:$A,'Checked Out summary'!$A69)</f>
        <v>0</v>
      </c>
      <c r="M69" s="572">
        <f>SUMIFS('Check Out'!M:M,'Check Out'!$A:$A,'Checked Out summary'!$A69)</f>
        <v>0</v>
      </c>
      <c r="N69" s="272">
        <f t="shared" si="3"/>
        <v>0</v>
      </c>
      <c r="O69" s="223"/>
      <c r="P69" s="272">
        <f>Payments!D69+Payments!E69</f>
        <v>0</v>
      </c>
      <c r="Q69" s="272">
        <f t="shared" si="2"/>
        <v>0</v>
      </c>
      <c r="R69" s="220"/>
      <c r="S69" s="220"/>
    </row>
    <row r="70" spans="1:19" s="570" customFormat="1" ht="18" customHeight="1" x14ac:dyDescent="0.2">
      <c r="A70" s="568">
        <f>Roster!A69</f>
        <v>0</v>
      </c>
      <c r="B70" s="395" t="e">
        <f>VLOOKUP(A70,Roster!A:B,2,FALSE)</f>
        <v>#N/A</v>
      </c>
      <c r="C70" s="569">
        <f>SUMIFS('Check Out'!C:C,'Check Out'!$A:$A,'Checked Out summary'!$A70)</f>
        <v>0</v>
      </c>
      <c r="D70" s="569">
        <f>SUMIFS('Check Out'!D:D,'Check Out'!$A:$A,'Checked Out summary'!$A70)</f>
        <v>0</v>
      </c>
      <c r="E70" s="569">
        <f>SUMIFS('Check Out'!E:E,'Check Out'!$A:$A,'Checked Out summary'!$A70)</f>
        <v>0</v>
      </c>
      <c r="F70" s="569">
        <f>SUMIFS('Check Out'!F:F,'Check Out'!$A:$A,'Checked Out summary'!$A70)</f>
        <v>0</v>
      </c>
      <c r="G70" s="569">
        <f>SUMIFS('Check Out'!G:G,'Check Out'!$A:$A,'Checked Out summary'!$A70)</f>
        <v>0</v>
      </c>
      <c r="H70" s="569">
        <f>SUMIFS('Check Out'!H:H,'Check Out'!$A:$A,'Checked Out summary'!$A70)</f>
        <v>0</v>
      </c>
      <c r="I70" s="569">
        <f>SUMIFS('Check Out'!I:I,'Check Out'!$A:$A,'Checked Out summary'!$A70)</f>
        <v>0</v>
      </c>
      <c r="J70" s="569">
        <f>SUMIFS('Check Out'!J:J,'Check Out'!$A:$A,'Checked Out summary'!$A70)</f>
        <v>0</v>
      </c>
      <c r="K70" s="569">
        <f>SUMIFS('Check Out'!K:K,'Check Out'!$A:$A,'Checked Out summary'!$A70)</f>
        <v>0</v>
      </c>
      <c r="L70" s="569">
        <f>SUMIFS('Check Out'!L:L,'Check Out'!$A:$A,'Checked Out summary'!$A70)</f>
        <v>0</v>
      </c>
      <c r="M70" s="569">
        <f>SUMIFS('Check Out'!M:M,'Check Out'!$A:$A,'Checked Out summary'!$A70)</f>
        <v>0</v>
      </c>
      <c r="N70" s="271">
        <f t="shared" si="3"/>
        <v>0</v>
      </c>
      <c r="O70" s="222"/>
      <c r="P70" s="271">
        <f>Payments!D70+Payments!E70</f>
        <v>0</v>
      </c>
      <c r="Q70" s="271">
        <f t="shared" ref="Q70:Q77" si="4">N70-P70</f>
        <v>0</v>
      </c>
      <c r="R70" s="220"/>
      <c r="S70" s="220"/>
    </row>
    <row r="71" spans="1:19" s="570" customFormat="1" ht="18" customHeight="1" x14ac:dyDescent="0.2">
      <c r="A71" s="571">
        <f>Roster!A70</f>
        <v>0</v>
      </c>
      <c r="B71" s="396" t="e">
        <f>VLOOKUP(A71,Roster!A:B,2,FALSE)</f>
        <v>#N/A</v>
      </c>
      <c r="C71" s="572">
        <f>SUMIFS('Check Out'!C:C,'Check Out'!$A:$A,'Checked Out summary'!$A71)</f>
        <v>0</v>
      </c>
      <c r="D71" s="572">
        <f>SUMIFS('Check Out'!D:D,'Check Out'!$A:$A,'Checked Out summary'!$A71)</f>
        <v>0</v>
      </c>
      <c r="E71" s="572">
        <f>SUMIFS('Check Out'!E:E,'Check Out'!$A:$A,'Checked Out summary'!$A71)</f>
        <v>0</v>
      </c>
      <c r="F71" s="572">
        <f>SUMIFS('Check Out'!F:F,'Check Out'!$A:$A,'Checked Out summary'!$A71)</f>
        <v>0</v>
      </c>
      <c r="G71" s="572">
        <f>SUMIFS('Check Out'!G:G,'Check Out'!$A:$A,'Checked Out summary'!$A71)</f>
        <v>0</v>
      </c>
      <c r="H71" s="572">
        <f>SUMIFS('Check Out'!H:H,'Check Out'!$A:$A,'Checked Out summary'!$A71)</f>
        <v>0</v>
      </c>
      <c r="I71" s="572">
        <f>SUMIFS('Check Out'!I:I,'Check Out'!$A:$A,'Checked Out summary'!$A71)</f>
        <v>0</v>
      </c>
      <c r="J71" s="572">
        <f>SUMIFS('Check Out'!J:J,'Check Out'!$A:$A,'Checked Out summary'!$A71)</f>
        <v>0</v>
      </c>
      <c r="K71" s="572">
        <f>SUMIFS('Check Out'!K:K,'Check Out'!$A:$A,'Checked Out summary'!$A71)</f>
        <v>0</v>
      </c>
      <c r="L71" s="572">
        <f>SUMIFS('Check Out'!L:L,'Check Out'!$A:$A,'Checked Out summary'!$A71)</f>
        <v>0</v>
      </c>
      <c r="M71" s="572">
        <f>SUMIFS('Check Out'!M:M,'Check Out'!$A:$A,'Checked Out summary'!$A71)</f>
        <v>0</v>
      </c>
      <c r="N71" s="272">
        <f t="shared" si="3"/>
        <v>0</v>
      </c>
      <c r="O71" s="223"/>
      <c r="P71" s="272">
        <f>Payments!D71+Payments!E71</f>
        <v>0</v>
      </c>
      <c r="Q71" s="272">
        <f t="shared" si="4"/>
        <v>0</v>
      </c>
      <c r="R71" s="220"/>
      <c r="S71" s="220"/>
    </row>
    <row r="72" spans="1:19" s="570" customFormat="1" ht="18" customHeight="1" x14ac:dyDescent="0.2">
      <c r="A72" s="568">
        <f>Roster!A71</f>
        <v>0</v>
      </c>
      <c r="B72" s="395" t="e">
        <f>VLOOKUP(A72,Roster!A:B,2,FALSE)</f>
        <v>#N/A</v>
      </c>
      <c r="C72" s="569">
        <f>SUMIFS('Check Out'!C:C,'Check Out'!$A:$A,'Checked Out summary'!$A72)</f>
        <v>0</v>
      </c>
      <c r="D72" s="569">
        <f>SUMIFS('Check Out'!D:D,'Check Out'!$A:$A,'Checked Out summary'!$A72)</f>
        <v>0</v>
      </c>
      <c r="E72" s="569">
        <f>SUMIFS('Check Out'!E:E,'Check Out'!$A:$A,'Checked Out summary'!$A72)</f>
        <v>0</v>
      </c>
      <c r="F72" s="569">
        <f>SUMIFS('Check Out'!F:F,'Check Out'!$A:$A,'Checked Out summary'!$A72)</f>
        <v>0</v>
      </c>
      <c r="G72" s="569">
        <f>SUMIFS('Check Out'!G:G,'Check Out'!$A:$A,'Checked Out summary'!$A72)</f>
        <v>0</v>
      </c>
      <c r="H72" s="569">
        <f>SUMIFS('Check Out'!H:H,'Check Out'!$A:$A,'Checked Out summary'!$A72)</f>
        <v>0</v>
      </c>
      <c r="I72" s="569">
        <f>SUMIFS('Check Out'!I:I,'Check Out'!$A:$A,'Checked Out summary'!$A72)</f>
        <v>0</v>
      </c>
      <c r="J72" s="569">
        <f>SUMIFS('Check Out'!J:J,'Check Out'!$A:$A,'Checked Out summary'!$A72)</f>
        <v>0</v>
      </c>
      <c r="K72" s="569">
        <f>SUMIFS('Check Out'!K:K,'Check Out'!$A:$A,'Checked Out summary'!$A72)</f>
        <v>0</v>
      </c>
      <c r="L72" s="569">
        <f>SUMIFS('Check Out'!L:L,'Check Out'!$A:$A,'Checked Out summary'!$A72)</f>
        <v>0</v>
      </c>
      <c r="M72" s="569">
        <f>SUMIFS('Check Out'!M:M,'Check Out'!$A:$A,'Checked Out summary'!$A72)</f>
        <v>0</v>
      </c>
      <c r="N72" s="271">
        <f t="shared" si="3"/>
        <v>0</v>
      </c>
      <c r="O72" s="222"/>
      <c r="P72" s="271">
        <f>Payments!D72+Payments!E72</f>
        <v>0</v>
      </c>
      <c r="Q72" s="271">
        <f t="shared" si="4"/>
        <v>0</v>
      </c>
      <c r="R72" s="220"/>
      <c r="S72" s="220"/>
    </row>
    <row r="73" spans="1:19" s="570" customFormat="1" ht="18" customHeight="1" x14ac:dyDescent="0.2">
      <c r="A73" s="571">
        <f>Roster!A72</f>
        <v>0</v>
      </c>
      <c r="B73" s="396" t="e">
        <f>VLOOKUP(A73,Roster!A:B,2,FALSE)</f>
        <v>#N/A</v>
      </c>
      <c r="C73" s="572">
        <f>SUMIFS('Check Out'!C:C,'Check Out'!$A:$A,'Checked Out summary'!$A73)</f>
        <v>0</v>
      </c>
      <c r="D73" s="572">
        <f>SUMIFS('Check Out'!D:D,'Check Out'!$A:$A,'Checked Out summary'!$A73)</f>
        <v>0</v>
      </c>
      <c r="E73" s="572">
        <f>SUMIFS('Check Out'!E:E,'Check Out'!$A:$A,'Checked Out summary'!$A73)</f>
        <v>0</v>
      </c>
      <c r="F73" s="572">
        <f>SUMIFS('Check Out'!F:F,'Check Out'!$A:$A,'Checked Out summary'!$A73)</f>
        <v>0</v>
      </c>
      <c r="G73" s="572">
        <f>SUMIFS('Check Out'!G:G,'Check Out'!$A:$A,'Checked Out summary'!$A73)</f>
        <v>0</v>
      </c>
      <c r="H73" s="572">
        <f>SUMIFS('Check Out'!H:H,'Check Out'!$A:$A,'Checked Out summary'!$A73)</f>
        <v>0</v>
      </c>
      <c r="I73" s="572">
        <f>SUMIFS('Check Out'!I:I,'Check Out'!$A:$A,'Checked Out summary'!$A73)</f>
        <v>0</v>
      </c>
      <c r="J73" s="572">
        <f>SUMIFS('Check Out'!J:J,'Check Out'!$A:$A,'Checked Out summary'!$A73)</f>
        <v>0</v>
      </c>
      <c r="K73" s="572">
        <f>SUMIFS('Check Out'!K:K,'Check Out'!$A:$A,'Checked Out summary'!$A73)</f>
        <v>0</v>
      </c>
      <c r="L73" s="572">
        <f>SUMIFS('Check Out'!L:L,'Check Out'!$A:$A,'Checked Out summary'!$A73)</f>
        <v>0</v>
      </c>
      <c r="M73" s="572">
        <f>SUMIFS('Check Out'!M:M,'Check Out'!$A:$A,'Checked Out summary'!$A73)</f>
        <v>0</v>
      </c>
      <c r="N73" s="272">
        <f t="shared" si="3"/>
        <v>0</v>
      </c>
      <c r="O73" s="223"/>
      <c r="P73" s="272">
        <f>Payments!D73+Payments!E73</f>
        <v>0</v>
      </c>
      <c r="Q73" s="272">
        <f t="shared" si="4"/>
        <v>0</v>
      </c>
      <c r="R73" s="220"/>
      <c r="S73" s="220"/>
    </row>
    <row r="74" spans="1:19" s="570" customFormat="1" ht="18" customHeight="1" x14ac:dyDescent="0.2">
      <c r="A74" s="568">
        <f>Roster!A73</f>
        <v>0</v>
      </c>
      <c r="B74" s="395" t="e">
        <f>VLOOKUP(A74,Roster!A:B,2,FALSE)</f>
        <v>#N/A</v>
      </c>
      <c r="C74" s="569">
        <f>SUMIFS('Check Out'!C:C,'Check Out'!$A:$A,'Checked Out summary'!$A74)</f>
        <v>0</v>
      </c>
      <c r="D74" s="569">
        <f>SUMIFS('Check Out'!D:D,'Check Out'!$A:$A,'Checked Out summary'!$A74)</f>
        <v>0</v>
      </c>
      <c r="E74" s="569">
        <f>SUMIFS('Check Out'!E:E,'Check Out'!$A:$A,'Checked Out summary'!$A74)</f>
        <v>0</v>
      </c>
      <c r="F74" s="569">
        <f>SUMIFS('Check Out'!F:F,'Check Out'!$A:$A,'Checked Out summary'!$A74)</f>
        <v>0</v>
      </c>
      <c r="G74" s="569">
        <f>SUMIFS('Check Out'!G:G,'Check Out'!$A:$A,'Checked Out summary'!$A74)</f>
        <v>0</v>
      </c>
      <c r="H74" s="569">
        <f>SUMIFS('Check Out'!H:H,'Check Out'!$A:$A,'Checked Out summary'!$A74)</f>
        <v>0</v>
      </c>
      <c r="I74" s="569">
        <f>SUMIFS('Check Out'!I:I,'Check Out'!$A:$A,'Checked Out summary'!$A74)</f>
        <v>0</v>
      </c>
      <c r="J74" s="569">
        <f>SUMIFS('Check Out'!J:J,'Check Out'!$A:$A,'Checked Out summary'!$A74)</f>
        <v>0</v>
      </c>
      <c r="K74" s="569">
        <f>SUMIFS('Check Out'!K:K,'Check Out'!$A:$A,'Checked Out summary'!$A74)</f>
        <v>0</v>
      </c>
      <c r="L74" s="569">
        <f>SUMIFS('Check Out'!L:L,'Check Out'!$A:$A,'Checked Out summary'!$A74)</f>
        <v>0</v>
      </c>
      <c r="M74" s="569">
        <f>SUMIFS('Check Out'!M:M,'Check Out'!$A:$A,'Checked Out summary'!$A74)</f>
        <v>0</v>
      </c>
      <c r="N74" s="271">
        <f t="shared" si="3"/>
        <v>0</v>
      </c>
      <c r="O74" s="222"/>
      <c r="P74" s="271">
        <f>Payments!D74+Payments!E74</f>
        <v>0</v>
      </c>
      <c r="Q74" s="271">
        <f t="shared" si="4"/>
        <v>0</v>
      </c>
      <c r="R74" s="220"/>
      <c r="S74" s="220"/>
    </row>
    <row r="75" spans="1:19" s="570" customFormat="1" ht="18" customHeight="1" x14ac:dyDescent="0.2">
      <c r="A75" s="571">
        <f>Roster!A74</f>
        <v>0</v>
      </c>
      <c r="B75" s="396" t="e">
        <f>VLOOKUP(A75,Roster!A:B,2,FALSE)</f>
        <v>#N/A</v>
      </c>
      <c r="C75" s="572">
        <f>SUMIFS('Check Out'!C:C,'Check Out'!$A:$A,'Checked Out summary'!$A75)</f>
        <v>0</v>
      </c>
      <c r="D75" s="572">
        <f>SUMIFS('Check Out'!D:D,'Check Out'!$A:$A,'Checked Out summary'!$A75)</f>
        <v>0</v>
      </c>
      <c r="E75" s="572">
        <f>SUMIFS('Check Out'!E:E,'Check Out'!$A:$A,'Checked Out summary'!$A75)</f>
        <v>0</v>
      </c>
      <c r="F75" s="572">
        <f>SUMIFS('Check Out'!F:F,'Check Out'!$A:$A,'Checked Out summary'!$A75)</f>
        <v>0</v>
      </c>
      <c r="G75" s="572">
        <f>SUMIFS('Check Out'!G:G,'Check Out'!$A:$A,'Checked Out summary'!$A75)</f>
        <v>0</v>
      </c>
      <c r="H75" s="572">
        <f>SUMIFS('Check Out'!H:H,'Check Out'!$A:$A,'Checked Out summary'!$A75)</f>
        <v>0</v>
      </c>
      <c r="I75" s="572">
        <f>SUMIFS('Check Out'!I:I,'Check Out'!$A:$A,'Checked Out summary'!$A75)</f>
        <v>0</v>
      </c>
      <c r="J75" s="572">
        <f>SUMIFS('Check Out'!J:J,'Check Out'!$A:$A,'Checked Out summary'!$A75)</f>
        <v>0</v>
      </c>
      <c r="K75" s="572">
        <f>SUMIFS('Check Out'!K:K,'Check Out'!$A:$A,'Checked Out summary'!$A75)</f>
        <v>0</v>
      </c>
      <c r="L75" s="572">
        <f>SUMIFS('Check Out'!L:L,'Check Out'!$A:$A,'Checked Out summary'!$A75)</f>
        <v>0</v>
      </c>
      <c r="M75" s="572">
        <f>SUMIFS('Check Out'!M:M,'Check Out'!$A:$A,'Checked Out summary'!$A75)</f>
        <v>0</v>
      </c>
      <c r="N75" s="272">
        <f t="shared" si="3"/>
        <v>0</v>
      </c>
      <c r="O75" s="223"/>
      <c r="P75" s="272">
        <f>Payments!D75+Payments!E75</f>
        <v>0</v>
      </c>
      <c r="Q75" s="272">
        <f t="shared" si="4"/>
        <v>0</v>
      </c>
      <c r="R75" s="220"/>
      <c r="S75" s="220"/>
    </row>
    <row r="76" spans="1:19" s="570" customFormat="1" ht="18" customHeight="1" x14ac:dyDescent="0.2">
      <c r="A76" s="568">
        <f>Roster!A75</f>
        <v>0</v>
      </c>
      <c r="B76" s="395" t="e">
        <f>VLOOKUP(A76,Roster!A:B,2,FALSE)</f>
        <v>#N/A</v>
      </c>
      <c r="C76" s="569">
        <f>SUMIFS('Check Out'!C:C,'Check Out'!$A:$A,'Checked Out summary'!$A76)</f>
        <v>0</v>
      </c>
      <c r="D76" s="569">
        <f>SUMIFS('Check Out'!D:D,'Check Out'!$A:$A,'Checked Out summary'!$A76)</f>
        <v>0</v>
      </c>
      <c r="E76" s="569">
        <f>SUMIFS('Check Out'!E:E,'Check Out'!$A:$A,'Checked Out summary'!$A76)</f>
        <v>0</v>
      </c>
      <c r="F76" s="569">
        <f>SUMIFS('Check Out'!F:F,'Check Out'!$A:$A,'Checked Out summary'!$A76)</f>
        <v>0</v>
      </c>
      <c r="G76" s="569">
        <f>SUMIFS('Check Out'!G:G,'Check Out'!$A:$A,'Checked Out summary'!$A76)</f>
        <v>0</v>
      </c>
      <c r="H76" s="569">
        <f>SUMIFS('Check Out'!H:H,'Check Out'!$A:$A,'Checked Out summary'!$A76)</f>
        <v>0</v>
      </c>
      <c r="I76" s="569">
        <f>SUMIFS('Check Out'!I:I,'Check Out'!$A:$A,'Checked Out summary'!$A76)</f>
        <v>0</v>
      </c>
      <c r="J76" s="569">
        <f>SUMIFS('Check Out'!J:J,'Check Out'!$A:$A,'Checked Out summary'!$A76)</f>
        <v>0</v>
      </c>
      <c r="K76" s="569">
        <f>SUMIFS('Check Out'!K:K,'Check Out'!$A:$A,'Checked Out summary'!$A76)</f>
        <v>0</v>
      </c>
      <c r="L76" s="569">
        <f>SUMIFS('Check Out'!L:L,'Check Out'!$A:$A,'Checked Out summary'!$A76)</f>
        <v>0</v>
      </c>
      <c r="M76" s="569">
        <f>SUMIFS('Check Out'!M:M,'Check Out'!$A:$A,'Checked Out summary'!$A76)</f>
        <v>0</v>
      </c>
      <c r="N76" s="271">
        <f t="shared" si="3"/>
        <v>0</v>
      </c>
      <c r="O76" s="222"/>
      <c r="P76" s="271">
        <f>Payments!D76+Payments!E76</f>
        <v>0</v>
      </c>
      <c r="Q76" s="271">
        <f t="shared" si="4"/>
        <v>0</v>
      </c>
      <c r="R76" s="220"/>
      <c r="S76" s="220"/>
    </row>
    <row r="77" spans="1:19" s="570" customFormat="1" ht="18" customHeight="1" x14ac:dyDescent="0.2">
      <c r="A77" s="571">
        <f>Roster!A76</f>
        <v>0</v>
      </c>
      <c r="B77" s="396" t="e">
        <f>VLOOKUP(A77,Roster!A:B,2,FALSE)</f>
        <v>#N/A</v>
      </c>
      <c r="C77" s="572">
        <f>SUMIFS('Check Out'!C:C,'Check Out'!$A:$A,'Checked Out summary'!$A77)</f>
        <v>0</v>
      </c>
      <c r="D77" s="572">
        <f>SUMIFS('Check Out'!D:D,'Check Out'!$A:$A,'Checked Out summary'!$A77)</f>
        <v>0</v>
      </c>
      <c r="E77" s="572">
        <f>SUMIFS('Check Out'!E:E,'Check Out'!$A:$A,'Checked Out summary'!$A77)</f>
        <v>0</v>
      </c>
      <c r="F77" s="572">
        <f>SUMIFS('Check Out'!F:F,'Check Out'!$A:$A,'Checked Out summary'!$A77)</f>
        <v>0</v>
      </c>
      <c r="G77" s="572">
        <f>SUMIFS('Check Out'!G:G,'Check Out'!$A:$A,'Checked Out summary'!$A77)</f>
        <v>0</v>
      </c>
      <c r="H77" s="572">
        <f>SUMIFS('Check Out'!H:H,'Check Out'!$A:$A,'Checked Out summary'!$A77)</f>
        <v>0</v>
      </c>
      <c r="I77" s="572">
        <f>SUMIFS('Check Out'!I:I,'Check Out'!$A:$A,'Checked Out summary'!$A77)</f>
        <v>0</v>
      </c>
      <c r="J77" s="572">
        <f>SUMIFS('Check Out'!J:J,'Check Out'!$A:$A,'Checked Out summary'!$A77)</f>
        <v>0</v>
      </c>
      <c r="K77" s="572">
        <f>SUMIFS('Check Out'!K:K,'Check Out'!$A:$A,'Checked Out summary'!$A77)</f>
        <v>0</v>
      </c>
      <c r="L77" s="572">
        <f>SUMIFS('Check Out'!L:L,'Check Out'!$A:$A,'Checked Out summary'!$A77)</f>
        <v>0</v>
      </c>
      <c r="M77" s="572">
        <f>SUMIFS('Check Out'!M:M,'Check Out'!$A:$A,'Checked Out summary'!$A77)</f>
        <v>0</v>
      </c>
      <c r="N77" s="272">
        <f t="shared" si="3"/>
        <v>0</v>
      </c>
      <c r="O77" s="223"/>
      <c r="P77" s="272">
        <f>Payments!D77+Payments!E77</f>
        <v>0</v>
      </c>
      <c r="Q77" s="272">
        <f t="shared" si="4"/>
        <v>0</v>
      </c>
      <c r="R77" s="220"/>
      <c r="S77" s="220"/>
    </row>
  </sheetData>
  <sheetProtection algorithmName="SHA-512" hashValue="2bf3VuEJXjsrL5cPqfP2pjwOYPlIEN+3VXZdYc8y4WHBiWL62owz/6fJTxe2UsqPQcrM3tyW6ut5YUxZSRipBg==" saltValue="ogEEicP2Q38bd4nEaFERQA==" spinCount="100000" sheet="1" formatCells="0" formatColumns="0" formatRows="0" sort="0" autoFilter="0" pivotTables="0"/>
  <autoFilter ref="A2:Q77" xr:uid="{74D69674-6EB7-8D40-BCB2-CE58E8C83C8D}"/>
  <mergeCells count="5">
    <mergeCell ref="Q1:Q2"/>
    <mergeCell ref="A1:B1"/>
    <mergeCell ref="N1:N2"/>
    <mergeCell ref="O1:O2"/>
    <mergeCell ref="P1:P2"/>
  </mergeCells>
  <conditionalFormatting sqref="C4:N77">
    <cfRule type="cellIs" dxfId="97" priority="23" operator="equal">
      <formula>0</formula>
    </cfRule>
  </conditionalFormatting>
  <conditionalFormatting sqref="O4:O77">
    <cfRule type="cellIs" dxfId="96" priority="22" operator="equal">
      <formula>0</formula>
    </cfRule>
  </conditionalFormatting>
  <conditionalFormatting sqref="B4:B77">
    <cfRule type="containsText" dxfId="95" priority="14" operator="containsText" text="1">
      <formula>NOT(ISERROR(SEARCH("1",B4)))</formula>
    </cfRule>
    <cfRule type="containsText" dxfId="94" priority="15" operator="containsText" text="y">
      <formula>NOT(ISERROR(SEARCH("y",B4)))</formula>
    </cfRule>
    <cfRule type="containsText" dxfId="93" priority="16" operator="containsText" text="u">
      <formula>NOT(ISERROR(SEARCH("u",B4)))</formula>
    </cfRule>
    <cfRule type="containsText" dxfId="92" priority="17" operator="containsText" text="o">
      <formula>NOT(ISERROR(SEARCH("o",B4)))</formula>
    </cfRule>
    <cfRule type="containsText" dxfId="91" priority="18" operator="containsText" text="i">
      <formula>NOT(ISERROR(SEARCH("i",B4)))</formula>
    </cfRule>
    <cfRule type="containsText" dxfId="90" priority="19" operator="containsText" text="e">
      <formula>NOT(ISERROR(SEARCH("e",B4)))</formula>
    </cfRule>
    <cfRule type="containsText" dxfId="89" priority="20" operator="containsText" text="a">
      <formula>NOT(ISERROR(SEARCH("a",B4)))</formula>
    </cfRule>
  </conditionalFormatting>
  <conditionalFormatting sqref="B4:B77">
    <cfRule type="containsText" dxfId="88" priority="6" operator="containsText" text="9">
      <formula>NOT(ISERROR(SEARCH("9",B4)))</formula>
    </cfRule>
    <cfRule type="containsText" dxfId="87" priority="7" operator="containsText" text="8">
      <formula>NOT(ISERROR(SEARCH("8",B4)))</formula>
    </cfRule>
    <cfRule type="containsText" dxfId="86" priority="8" operator="containsText" text="7">
      <formula>NOT(ISERROR(SEARCH("7",B4)))</formula>
    </cfRule>
    <cfRule type="containsText" dxfId="85" priority="9" operator="containsText" text="6">
      <formula>NOT(ISERROR(SEARCH("6",B4)))</formula>
    </cfRule>
    <cfRule type="containsText" dxfId="84" priority="10" operator="containsText" text="5">
      <formula>NOT(ISERROR(SEARCH("5",B4)))</formula>
    </cfRule>
    <cfRule type="containsText" dxfId="83" priority="11" operator="containsText" text="4">
      <formula>NOT(ISERROR(SEARCH("4",B4)))</formula>
    </cfRule>
    <cfRule type="containsText" dxfId="82" priority="12" operator="containsText" text="3">
      <formula>NOT(ISERROR(SEARCH("3",B4)))</formula>
    </cfRule>
    <cfRule type="containsText" dxfId="81" priority="13" operator="containsText" text="2">
      <formula>NOT(ISERROR(SEARCH("2",B4)))</formula>
    </cfRule>
  </conditionalFormatting>
  <conditionalFormatting sqref="Q4:Q77">
    <cfRule type="cellIs" dxfId="80" priority="2" operator="equal">
      <formula>0</formula>
    </cfRule>
  </conditionalFormatting>
  <conditionalFormatting sqref="P4:P77">
    <cfRule type="cellIs" dxfId="79" priority="1" operator="equal">
      <formula>0</formula>
    </cfRule>
  </conditionalFormatting>
  <pageMargins left="0.5" right="0.5" top="0.75" bottom="0.5" header="0.3" footer="0.3"/>
  <pageSetup orientation="landscape" horizontalDpi="1200" verticalDpi="1200" r:id="rId1"/>
  <ignoredErrors>
    <ignoredError sqref="C4:M21" unlockedFormula="1"/>
    <ignoredError sqref="B4:B21" evalError="1" unlockedFormula="1"/>
    <ignoredError sqref="B22:B77"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BAABB-72C5-4C40-9019-C8970779FA0F}">
  <sheetPr>
    <tabColor rgb="FF00B050"/>
  </sheetPr>
  <dimension ref="A1:AQ79"/>
  <sheetViews>
    <sheetView showGridLines="0" zoomScale="130" zoomScaleNormal="130" workbookViewId="0">
      <pane xSplit="2" ySplit="2" topLeftCell="C3" activePane="bottomRight" state="frozen"/>
      <selection pane="topRight" activeCell="F1" sqref="F1"/>
      <selection pane="bottomLeft" activeCell="A3" sqref="A3"/>
      <selection pane="bottomRight" activeCell="A4" sqref="A4"/>
    </sheetView>
  </sheetViews>
  <sheetFormatPr baseColWidth="10" defaultColWidth="8.83203125" defaultRowHeight="15" x14ac:dyDescent="0.2"/>
  <cols>
    <col min="1" max="1" width="20.83203125" style="300" customWidth="1"/>
    <col min="2" max="2" width="15.83203125" style="277" customWidth="1"/>
    <col min="3" max="6" width="14.83203125" style="291" customWidth="1"/>
    <col min="7" max="7" width="1" style="301" customWidth="1"/>
    <col min="8" max="8" width="8.83203125" style="305" customWidth="1"/>
    <col min="9" max="10" width="8.83203125" style="301" customWidth="1"/>
    <col min="11" max="11" width="8.83203125" style="305" customWidth="1"/>
    <col min="12" max="13" width="8.83203125" style="301" customWidth="1"/>
    <col min="14" max="14" width="8.83203125" style="305" customWidth="1"/>
    <col min="15" max="16" width="8.83203125" style="301" customWidth="1"/>
    <col min="17" max="17" width="8.83203125" style="305" customWidth="1"/>
    <col min="18" max="19" width="8.83203125" style="301" customWidth="1"/>
    <col min="20" max="20" width="8.83203125" style="305" customWidth="1"/>
    <col min="21" max="22" width="8.83203125" style="301" customWidth="1"/>
    <col min="23" max="23" width="8.83203125" style="305" customWidth="1"/>
    <col min="24" max="25" width="8.83203125" style="301" customWidth="1"/>
    <col min="26" max="26" width="8.83203125" style="305" customWidth="1"/>
    <col min="27" max="28" width="8.83203125" style="301" customWidth="1"/>
    <col min="29" max="29" width="8.83203125" style="305" customWidth="1"/>
    <col min="30" max="31" width="8.83203125" style="301" customWidth="1"/>
    <col min="32" max="32" width="8.83203125" style="305" customWidth="1"/>
    <col min="33" max="34" width="8.83203125" style="301" customWidth="1"/>
    <col min="35" max="35" width="8.83203125" style="305" customWidth="1"/>
    <col min="36" max="36" width="8.83203125" style="301"/>
    <col min="37" max="37" width="8.83203125" style="301" customWidth="1"/>
    <col min="38" max="38" width="8.83203125" style="305"/>
    <col min="39" max="39" width="8.83203125" style="301" customWidth="1"/>
    <col min="40" max="40" width="8.83203125" style="301"/>
    <col min="41" max="41" width="8.83203125" style="305" customWidth="1"/>
    <col min="42" max="42" width="8.83203125" style="301"/>
    <col min="43" max="43" width="8.83203125" style="301" customWidth="1"/>
    <col min="44" max="16384" width="8.83203125" style="221"/>
  </cols>
  <sheetData>
    <row r="1" spans="1:43" s="275" customFormat="1" ht="20" customHeight="1" x14ac:dyDescent="0.2">
      <c r="A1" s="353" t="s">
        <v>141</v>
      </c>
      <c r="B1" s="355"/>
      <c r="C1" s="606" t="s">
        <v>127</v>
      </c>
      <c r="D1" s="606" t="s">
        <v>126</v>
      </c>
      <c r="E1" s="606" t="s">
        <v>140</v>
      </c>
      <c r="F1" s="302"/>
      <c r="G1" s="292"/>
      <c r="H1" s="554" t="s">
        <v>143</v>
      </c>
      <c r="I1" s="555">
        <v>1</v>
      </c>
      <c r="J1" s="556"/>
      <c r="K1" s="554" t="s">
        <v>143</v>
      </c>
      <c r="L1" s="555">
        <v>2</v>
      </c>
      <c r="M1" s="556"/>
      <c r="N1" s="557" t="s">
        <v>143</v>
      </c>
      <c r="O1" s="555">
        <v>3</v>
      </c>
      <c r="P1" s="556"/>
      <c r="Q1" s="557" t="s">
        <v>143</v>
      </c>
      <c r="R1" s="555">
        <v>4</v>
      </c>
      <c r="S1" s="556"/>
      <c r="T1" s="557" t="s">
        <v>143</v>
      </c>
      <c r="U1" s="555">
        <v>5</v>
      </c>
      <c r="V1" s="556"/>
      <c r="W1" s="557" t="s">
        <v>143</v>
      </c>
      <c r="X1" s="555">
        <v>6</v>
      </c>
      <c r="Y1" s="556"/>
      <c r="Z1" s="557" t="s">
        <v>143</v>
      </c>
      <c r="AA1" s="555">
        <v>7</v>
      </c>
      <c r="AB1" s="556"/>
      <c r="AC1" s="557" t="s">
        <v>143</v>
      </c>
      <c r="AD1" s="555">
        <v>8</v>
      </c>
      <c r="AE1" s="556"/>
      <c r="AF1" s="557" t="s">
        <v>143</v>
      </c>
      <c r="AG1" s="555">
        <v>9</v>
      </c>
      <c r="AH1" s="556"/>
      <c r="AI1" s="557" t="s">
        <v>143</v>
      </c>
      <c r="AJ1" s="555">
        <v>10</v>
      </c>
      <c r="AK1" s="556"/>
      <c r="AL1" s="557" t="s">
        <v>143</v>
      </c>
      <c r="AM1" s="555">
        <v>11</v>
      </c>
      <c r="AN1" s="556"/>
      <c r="AO1" s="557" t="s">
        <v>143</v>
      </c>
      <c r="AP1" s="555">
        <v>12</v>
      </c>
      <c r="AQ1" s="556"/>
    </row>
    <row r="2" spans="1:43" s="294" customFormat="1" ht="48" customHeight="1" x14ac:dyDescent="0.2">
      <c r="A2" s="354" t="s">
        <v>3</v>
      </c>
      <c r="B2" s="357" t="str">
        <f>Roster!B2</f>
        <v>Den/Patrol</v>
      </c>
      <c r="C2" s="606"/>
      <c r="D2" s="606"/>
      <c r="E2" s="606"/>
      <c r="F2" s="303" t="s">
        <v>133</v>
      </c>
      <c r="G2" s="293"/>
      <c r="H2" s="317" t="s">
        <v>125</v>
      </c>
      <c r="I2" s="307" t="s">
        <v>142</v>
      </c>
      <c r="J2" s="318" t="s">
        <v>139</v>
      </c>
      <c r="K2" s="314" t="s">
        <v>125</v>
      </c>
      <c r="L2" s="307" t="s">
        <v>142</v>
      </c>
      <c r="M2" s="318" t="s">
        <v>139</v>
      </c>
      <c r="N2" s="306" t="s">
        <v>125</v>
      </c>
      <c r="O2" s="307" t="s">
        <v>142</v>
      </c>
      <c r="P2" s="318" t="s">
        <v>139</v>
      </c>
      <c r="Q2" s="306" t="s">
        <v>125</v>
      </c>
      <c r="R2" s="307" t="s">
        <v>142</v>
      </c>
      <c r="S2" s="318" t="s">
        <v>139</v>
      </c>
      <c r="T2" s="306" t="s">
        <v>125</v>
      </c>
      <c r="U2" s="307" t="s">
        <v>142</v>
      </c>
      <c r="V2" s="318" t="s">
        <v>139</v>
      </c>
      <c r="W2" s="306" t="s">
        <v>125</v>
      </c>
      <c r="X2" s="307" t="s">
        <v>142</v>
      </c>
      <c r="Y2" s="318" t="s">
        <v>139</v>
      </c>
      <c r="Z2" s="306" t="s">
        <v>125</v>
      </c>
      <c r="AA2" s="307" t="s">
        <v>142</v>
      </c>
      <c r="AB2" s="318" t="s">
        <v>139</v>
      </c>
      <c r="AC2" s="306" t="s">
        <v>125</v>
      </c>
      <c r="AD2" s="307" t="s">
        <v>142</v>
      </c>
      <c r="AE2" s="318" t="s">
        <v>139</v>
      </c>
      <c r="AF2" s="306" t="s">
        <v>125</v>
      </c>
      <c r="AG2" s="307" t="s">
        <v>142</v>
      </c>
      <c r="AH2" s="318" t="s">
        <v>139</v>
      </c>
      <c r="AI2" s="306" t="s">
        <v>125</v>
      </c>
      <c r="AJ2" s="307" t="s">
        <v>142</v>
      </c>
      <c r="AK2" s="318" t="s">
        <v>139</v>
      </c>
      <c r="AL2" s="306" t="s">
        <v>125</v>
      </c>
      <c r="AM2" s="307" t="s">
        <v>142</v>
      </c>
      <c r="AN2" s="318" t="s">
        <v>139</v>
      </c>
      <c r="AO2" s="306" t="s">
        <v>125</v>
      </c>
      <c r="AP2" s="307" t="s">
        <v>142</v>
      </c>
      <c r="AQ2" s="318" t="s">
        <v>139</v>
      </c>
    </row>
    <row r="3" spans="1:43" s="294" customFormat="1" ht="18" customHeight="1" x14ac:dyDescent="0.2">
      <c r="A3" s="413"/>
      <c r="B3" s="229" t="s">
        <v>162</v>
      </c>
      <c r="C3" s="414">
        <f>SUM(C4:C78)</f>
        <v>0</v>
      </c>
      <c r="D3" s="414">
        <f t="shared" ref="D3:F3" si="0">SUM(D4:D78)</f>
        <v>0</v>
      </c>
      <c r="E3" s="414">
        <f t="shared" si="0"/>
        <v>0</v>
      </c>
      <c r="F3" s="414">
        <f t="shared" si="0"/>
        <v>0</v>
      </c>
      <c r="G3" s="298"/>
      <c r="H3" s="415"/>
      <c r="I3" s="416"/>
      <c r="J3" s="417"/>
      <c r="K3" s="418"/>
      <c r="L3" s="416"/>
      <c r="M3" s="417"/>
      <c r="N3" s="419"/>
      <c r="O3" s="416"/>
      <c r="P3" s="417"/>
      <c r="Q3" s="419"/>
      <c r="R3" s="416"/>
      <c r="S3" s="417"/>
      <c r="T3" s="419"/>
      <c r="U3" s="416"/>
      <c r="V3" s="417"/>
      <c r="W3" s="419"/>
      <c r="X3" s="416"/>
      <c r="Y3" s="417"/>
      <c r="Z3" s="419"/>
      <c r="AA3" s="416"/>
      <c r="AB3" s="417"/>
      <c r="AC3" s="419"/>
      <c r="AD3" s="416"/>
      <c r="AE3" s="417"/>
      <c r="AF3" s="419"/>
      <c r="AG3" s="416"/>
      <c r="AH3" s="417"/>
      <c r="AI3" s="419"/>
      <c r="AJ3" s="416"/>
      <c r="AK3" s="417"/>
      <c r="AL3" s="419"/>
      <c r="AM3" s="416"/>
      <c r="AN3" s="417"/>
      <c r="AO3" s="419"/>
      <c r="AP3" s="416"/>
      <c r="AQ3" s="417"/>
    </row>
    <row r="4" spans="1:43" s="220" customFormat="1" ht="18" customHeight="1" x14ac:dyDescent="0.2">
      <c r="A4" s="568">
        <f>Roster!A3</f>
        <v>0</v>
      </c>
      <c r="B4" s="395" t="e">
        <f>VLOOKUP(A4,Roster!A:B,2,FALSE)</f>
        <v>#N/A</v>
      </c>
      <c r="C4" s="271">
        <f>SUMIFS('Check Out'!N:N,'Check Out'!A:A,Payments!A4)</f>
        <v>0</v>
      </c>
      <c r="D4" s="271">
        <f>I4+L4+O4+R4+U4+X4+AA4+AD4+AG4+AJ4+AM4+AP4</f>
        <v>0</v>
      </c>
      <c r="E4" s="271">
        <f>J4+M4+P4+S4+V4+Y4+AB4+AE4+AH4+AK4+AN4+AQ4</f>
        <v>0</v>
      </c>
      <c r="F4" s="288">
        <f>C4-D4-E4</f>
        <v>0</v>
      </c>
      <c r="G4" s="296"/>
      <c r="H4" s="319"/>
      <c r="I4" s="309"/>
      <c r="J4" s="320"/>
      <c r="K4" s="315"/>
      <c r="L4" s="309"/>
      <c r="M4" s="320"/>
      <c r="N4" s="308"/>
      <c r="O4" s="309"/>
      <c r="P4" s="320"/>
      <c r="Q4" s="308"/>
      <c r="R4" s="309"/>
      <c r="S4" s="320"/>
      <c r="T4" s="308"/>
      <c r="U4" s="309"/>
      <c r="V4" s="320"/>
      <c r="W4" s="308"/>
      <c r="X4" s="309"/>
      <c r="Y4" s="320"/>
      <c r="Z4" s="308"/>
      <c r="AA4" s="309"/>
      <c r="AB4" s="320"/>
      <c r="AC4" s="308"/>
      <c r="AD4" s="309"/>
      <c r="AE4" s="320"/>
      <c r="AF4" s="308"/>
      <c r="AG4" s="309"/>
      <c r="AH4" s="320"/>
      <c r="AI4" s="308"/>
      <c r="AJ4" s="309"/>
      <c r="AK4" s="320"/>
      <c r="AL4" s="308"/>
      <c r="AM4" s="309"/>
      <c r="AN4" s="320"/>
      <c r="AO4" s="308"/>
      <c r="AP4" s="309"/>
      <c r="AQ4" s="320"/>
    </row>
    <row r="5" spans="1:43" s="220" customFormat="1" ht="18" customHeight="1" x14ac:dyDescent="0.2">
      <c r="A5" s="571">
        <f>Roster!A4</f>
        <v>0</v>
      </c>
      <c r="B5" s="396" t="e">
        <f>VLOOKUP(A5,Roster!A:B,2,FALSE)</f>
        <v>#N/A</v>
      </c>
      <c r="C5" s="272">
        <f>SUMIFS('Check Out'!N:N,'Check Out'!A:A,Payments!A5)</f>
        <v>0</v>
      </c>
      <c r="D5" s="272">
        <f t="shared" ref="D5:D68" si="1">I5+L5+O5+R5+U5+X5+AA5+AD5+AG5+AJ5+AM5+AP5</f>
        <v>0</v>
      </c>
      <c r="E5" s="272">
        <f t="shared" ref="E5:E68" si="2">J5+M5+P5+S5+V5+Y5+AB5+AE5+AH5+AK5+AN5+AQ5</f>
        <v>0</v>
      </c>
      <c r="F5" s="289">
        <f t="shared" ref="F5:F68" si="3">C5-D5-E5</f>
        <v>0</v>
      </c>
      <c r="G5" s="296"/>
      <c r="H5" s="321"/>
      <c r="I5" s="311"/>
      <c r="J5" s="322"/>
      <c r="K5" s="316"/>
      <c r="L5" s="311"/>
      <c r="M5" s="322"/>
      <c r="N5" s="310"/>
      <c r="O5" s="311"/>
      <c r="P5" s="322"/>
      <c r="Q5" s="310"/>
      <c r="R5" s="311"/>
      <c r="S5" s="322"/>
      <c r="T5" s="310"/>
      <c r="U5" s="311"/>
      <c r="V5" s="322"/>
      <c r="W5" s="310"/>
      <c r="X5" s="311"/>
      <c r="Y5" s="322"/>
      <c r="Z5" s="310"/>
      <c r="AA5" s="311"/>
      <c r="AB5" s="322"/>
      <c r="AC5" s="310"/>
      <c r="AD5" s="311"/>
      <c r="AE5" s="322"/>
      <c r="AF5" s="310"/>
      <c r="AG5" s="311"/>
      <c r="AH5" s="322"/>
      <c r="AI5" s="310"/>
      <c r="AJ5" s="311"/>
      <c r="AK5" s="322"/>
      <c r="AL5" s="310"/>
      <c r="AM5" s="311"/>
      <c r="AN5" s="322"/>
      <c r="AO5" s="310"/>
      <c r="AP5" s="311"/>
      <c r="AQ5" s="322"/>
    </row>
    <row r="6" spans="1:43" s="220" customFormat="1" ht="18" customHeight="1" x14ac:dyDescent="0.2">
      <c r="A6" s="568">
        <f>Roster!A5</f>
        <v>0</v>
      </c>
      <c r="B6" s="395" t="e">
        <f>VLOOKUP(A6,Roster!A:B,2,FALSE)</f>
        <v>#N/A</v>
      </c>
      <c r="C6" s="271">
        <f>SUMIFS('Check Out'!N:N,'Check Out'!A:A,Payments!A6)</f>
        <v>0</v>
      </c>
      <c r="D6" s="271">
        <f t="shared" si="1"/>
        <v>0</v>
      </c>
      <c r="E6" s="271">
        <f t="shared" si="2"/>
        <v>0</v>
      </c>
      <c r="F6" s="288">
        <f t="shared" si="3"/>
        <v>0</v>
      </c>
      <c r="G6" s="298"/>
      <c r="H6" s="319"/>
      <c r="I6" s="312"/>
      <c r="J6" s="323"/>
      <c r="K6" s="315"/>
      <c r="L6" s="312"/>
      <c r="M6" s="323"/>
      <c r="N6" s="308"/>
      <c r="O6" s="312"/>
      <c r="P6" s="323"/>
      <c r="Q6" s="308"/>
      <c r="R6" s="312"/>
      <c r="S6" s="323"/>
      <c r="T6" s="308"/>
      <c r="U6" s="312"/>
      <c r="V6" s="323"/>
      <c r="W6" s="308"/>
      <c r="X6" s="312"/>
      <c r="Y6" s="323"/>
      <c r="Z6" s="308"/>
      <c r="AA6" s="312"/>
      <c r="AB6" s="323"/>
      <c r="AC6" s="308"/>
      <c r="AD6" s="312"/>
      <c r="AE6" s="323"/>
      <c r="AF6" s="308"/>
      <c r="AG6" s="312"/>
      <c r="AH6" s="323"/>
      <c r="AI6" s="308"/>
      <c r="AJ6" s="312"/>
      <c r="AK6" s="323"/>
      <c r="AL6" s="308"/>
      <c r="AM6" s="312"/>
      <c r="AN6" s="323"/>
      <c r="AO6" s="308"/>
      <c r="AP6" s="312"/>
      <c r="AQ6" s="323"/>
    </row>
    <row r="7" spans="1:43" s="220" customFormat="1" ht="18" customHeight="1" x14ac:dyDescent="0.2">
      <c r="A7" s="571">
        <f>Roster!A6</f>
        <v>0</v>
      </c>
      <c r="B7" s="396" t="e">
        <f>VLOOKUP(A7,Roster!A:B,2,FALSE)</f>
        <v>#N/A</v>
      </c>
      <c r="C7" s="272">
        <f>SUMIFS('Check Out'!N:N,'Check Out'!A:A,Payments!A7)</f>
        <v>0</v>
      </c>
      <c r="D7" s="272">
        <f t="shared" si="1"/>
        <v>0</v>
      </c>
      <c r="E7" s="272">
        <f t="shared" si="2"/>
        <v>0</v>
      </c>
      <c r="F7" s="289">
        <f t="shared" si="3"/>
        <v>0</v>
      </c>
      <c r="G7" s="298"/>
      <c r="H7" s="321"/>
      <c r="I7" s="313"/>
      <c r="J7" s="324"/>
      <c r="K7" s="316"/>
      <c r="L7" s="313"/>
      <c r="M7" s="324"/>
      <c r="N7" s="310"/>
      <c r="O7" s="313"/>
      <c r="P7" s="324"/>
      <c r="Q7" s="310"/>
      <c r="R7" s="313"/>
      <c r="S7" s="324"/>
      <c r="T7" s="310"/>
      <c r="U7" s="313"/>
      <c r="V7" s="324"/>
      <c r="W7" s="310"/>
      <c r="X7" s="313"/>
      <c r="Y7" s="324"/>
      <c r="Z7" s="310"/>
      <c r="AA7" s="313"/>
      <c r="AB7" s="324"/>
      <c r="AC7" s="310"/>
      <c r="AD7" s="313"/>
      <c r="AE7" s="324"/>
      <c r="AF7" s="310"/>
      <c r="AG7" s="313"/>
      <c r="AH7" s="324"/>
      <c r="AI7" s="310"/>
      <c r="AJ7" s="313"/>
      <c r="AK7" s="324"/>
      <c r="AL7" s="310"/>
      <c r="AM7" s="313"/>
      <c r="AN7" s="324"/>
      <c r="AO7" s="310"/>
      <c r="AP7" s="313"/>
      <c r="AQ7" s="324"/>
    </row>
    <row r="8" spans="1:43" s="220" customFormat="1" ht="18" customHeight="1" x14ac:dyDescent="0.2">
      <c r="A8" s="568">
        <f>Roster!A7</f>
        <v>0</v>
      </c>
      <c r="B8" s="395" t="e">
        <f>VLOOKUP(A8,Roster!A:B,2,FALSE)</f>
        <v>#N/A</v>
      </c>
      <c r="C8" s="271">
        <f>SUMIFS('Check Out'!N:N,'Check Out'!A:A,Payments!A8)</f>
        <v>0</v>
      </c>
      <c r="D8" s="271">
        <f t="shared" si="1"/>
        <v>0</v>
      </c>
      <c r="E8" s="271">
        <f t="shared" si="2"/>
        <v>0</v>
      </c>
      <c r="F8" s="288">
        <f t="shared" si="3"/>
        <v>0</v>
      </c>
      <c r="G8" s="298"/>
      <c r="H8" s="319"/>
      <c r="I8" s="312"/>
      <c r="J8" s="323"/>
      <c r="K8" s="315"/>
      <c r="L8" s="312"/>
      <c r="M8" s="323"/>
      <c r="N8" s="308"/>
      <c r="O8" s="312"/>
      <c r="P8" s="323"/>
      <c r="Q8" s="308"/>
      <c r="R8" s="312"/>
      <c r="S8" s="323"/>
      <c r="T8" s="308"/>
      <c r="U8" s="312"/>
      <c r="V8" s="323"/>
      <c r="W8" s="308"/>
      <c r="X8" s="312"/>
      <c r="Y8" s="323"/>
      <c r="Z8" s="308"/>
      <c r="AA8" s="312"/>
      <c r="AB8" s="323"/>
      <c r="AC8" s="308"/>
      <c r="AD8" s="312"/>
      <c r="AE8" s="323"/>
      <c r="AF8" s="308"/>
      <c r="AG8" s="312"/>
      <c r="AH8" s="323"/>
      <c r="AI8" s="308"/>
      <c r="AJ8" s="312"/>
      <c r="AK8" s="323"/>
      <c r="AL8" s="308"/>
      <c r="AM8" s="312"/>
      <c r="AN8" s="323"/>
      <c r="AO8" s="308"/>
      <c r="AP8" s="312"/>
      <c r="AQ8" s="323"/>
    </row>
    <row r="9" spans="1:43" s="220" customFormat="1" ht="18" customHeight="1" x14ac:dyDescent="0.2">
      <c r="A9" s="571">
        <f>Roster!A8</f>
        <v>0</v>
      </c>
      <c r="B9" s="396" t="e">
        <f>VLOOKUP(A9,Roster!A:B,2,FALSE)</f>
        <v>#N/A</v>
      </c>
      <c r="C9" s="272">
        <f>SUMIFS('Check Out'!N:N,'Check Out'!A:A,Payments!A9)</f>
        <v>0</v>
      </c>
      <c r="D9" s="272">
        <f t="shared" si="1"/>
        <v>0</v>
      </c>
      <c r="E9" s="272">
        <f t="shared" si="2"/>
        <v>0</v>
      </c>
      <c r="F9" s="289">
        <f t="shared" si="3"/>
        <v>0</v>
      </c>
      <c r="G9" s="298"/>
      <c r="H9" s="321"/>
      <c r="I9" s="313"/>
      <c r="J9" s="324"/>
      <c r="K9" s="316"/>
      <c r="L9" s="313"/>
      <c r="M9" s="324"/>
      <c r="N9" s="310"/>
      <c r="O9" s="313"/>
      <c r="P9" s="324"/>
      <c r="Q9" s="310"/>
      <c r="R9" s="313"/>
      <c r="S9" s="324"/>
      <c r="T9" s="310"/>
      <c r="U9" s="313"/>
      <c r="V9" s="324"/>
      <c r="W9" s="310"/>
      <c r="X9" s="313"/>
      <c r="Y9" s="324"/>
      <c r="Z9" s="310"/>
      <c r="AA9" s="313"/>
      <c r="AB9" s="324"/>
      <c r="AC9" s="310"/>
      <c r="AD9" s="313"/>
      <c r="AE9" s="324"/>
      <c r="AF9" s="310"/>
      <c r="AG9" s="313"/>
      <c r="AH9" s="324"/>
      <c r="AI9" s="310"/>
      <c r="AJ9" s="313"/>
      <c r="AK9" s="324"/>
      <c r="AL9" s="310"/>
      <c r="AM9" s="313"/>
      <c r="AN9" s="324"/>
      <c r="AO9" s="310"/>
      <c r="AP9" s="313"/>
      <c r="AQ9" s="324"/>
    </row>
    <row r="10" spans="1:43" s="220" customFormat="1" ht="18" customHeight="1" x14ac:dyDescent="0.2">
      <c r="A10" s="568">
        <f>Roster!A9</f>
        <v>0</v>
      </c>
      <c r="B10" s="395" t="e">
        <f>VLOOKUP(A10,Roster!A:B,2,FALSE)</f>
        <v>#N/A</v>
      </c>
      <c r="C10" s="271">
        <f>SUMIFS('Check Out'!N:N,'Check Out'!A:A,Payments!A10)</f>
        <v>0</v>
      </c>
      <c r="D10" s="271">
        <f t="shared" si="1"/>
        <v>0</v>
      </c>
      <c r="E10" s="271">
        <f t="shared" si="2"/>
        <v>0</v>
      </c>
      <c r="F10" s="288">
        <f t="shared" si="3"/>
        <v>0</v>
      </c>
      <c r="G10" s="298"/>
      <c r="H10" s="319"/>
      <c r="I10" s="312"/>
      <c r="J10" s="323"/>
      <c r="K10" s="315"/>
      <c r="L10" s="312"/>
      <c r="M10" s="323"/>
      <c r="N10" s="308"/>
      <c r="O10" s="312"/>
      <c r="P10" s="323"/>
      <c r="Q10" s="308"/>
      <c r="R10" s="312"/>
      <c r="S10" s="323"/>
      <c r="T10" s="308"/>
      <c r="U10" s="312"/>
      <c r="V10" s="323"/>
      <c r="W10" s="308"/>
      <c r="X10" s="312"/>
      <c r="Y10" s="323"/>
      <c r="Z10" s="308"/>
      <c r="AA10" s="312"/>
      <c r="AB10" s="323"/>
      <c r="AC10" s="308"/>
      <c r="AD10" s="312"/>
      <c r="AE10" s="323"/>
      <c r="AF10" s="308"/>
      <c r="AG10" s="312"/>
      <c r="AH10" s="323"/>
      <c r="AI10" s="308"/>
      <c r="AJ10" s="312"/>
      <c r="AK10" s="323"/>
      <c r="AL10" s="308"/>
      <c r="AM10" s="312"/>
      <c r="AN10" s="323"/>
      <c r="AO10" s="308"/>
      <c r="AP10" s="312"/>
      <c r="AQ10" s="323"/>
    </row>
    <row r="11" spans="1:43" s="220" customFormat="1" ht="18" customHeight="1" x14ac:dyDescent="0.2">
      <c r="A11" s="571">
        <f>Roster!A10</f>
        <v>0</v>
      </c>
      <c r="B11" s="396" t="e">
        <f>VLOOKUP(A11,Roster!A:B,2,FALSE)</f>
        <v>#N/A</v>
      </c>
      <c r="C11" s="272">
        <f>SUMIFS('Check Out'!N:N,'Check Out'!A:A,Payments!A11)</f>
        <v>0</v>
      </c>
      <c r="D11" s="272">
        <f t="shared" si="1"/>
        <v>0</v>
      </c>
      <c r="E11" s="272">
        <f t="shared" si="2"/>
        <v>0</v>
      </c>
      <c r="F11" s="289">
        <f t="shared" si="3"/>
        <v>0</v>
      </c>
      <c r="G11" s="298"/>
      <c r="H11" s="321"/>
      <c r="I11" s="313"/>
      <c r="J11" s="324"/>
      <c r="K11" s="316"/>
      <c r="L11" s="313"/>
      <c r="M11" s="324"/>
      <c r="N11" s="310"/>
      <c r="O11" s="313"/>
      <c r="P11" s="324"/>
      <c r="Q11" s="310"/>
      <c r="R11" s="313"/>
      <c r="S11" s="324"/>
      <c r="T11" s="310"/>
      <c r="U11" s="313"/>
      <c r="V11" s="324"/>
      <c r="W11" s="310"/>
      <c r="X11" s="313"/>
      <c r="Y11" s="324"/>
      <c r="Z11" s="310"/>
      <c r="AA11" s="313"/>
      <c r="AB11" s="324"/>
      <c r="AC11" s="310"/>
      <c r="AD11" s="313"/>
      <c r="AE11" s="324"/>
      <c r="AF11" s="310"/>
      <c r="AG11" s="313"/>
      <c r="AH11" s="324"/>
      <c r="AI11" s="310"/>
      <c r="AJ11" s="313"/>
      <c r="AK11" s="324"/>
      <c r="AL11" s="310"/>
      <c r="AM11" s="313"/>
      <c r="AN11" s="324"/>
      <c r="AO11" s="310"/>
      <c r="AP11" s="313"/>
      <c r="AQ11" s="324"/>
    </row>
    <row r="12" spans="1:43" s="220" customFormat="1" ht="18" customHeight="1" x14ac:dyDescent="0.2">
      <c r="A12" s="568">
        <f>Roster!A11</f>
        <v>0</v>
      </c>
      <c r="B12" s="395" t="e">
        <f>VLOOKUP(A12,Roster!A:B,2,FALSE)</f>
        <v>#N/A</v>
      </c>
      <c r="C12" s="271">
        <f>SUMIFS('Check Out'!N:N,'Check Out'!A:A,Payments!A12)</f>
        <v>0</v>
      </c>
      <c r="D12" s="271">
        <f t="shared" si="1"/>
        <v>0</v>
      </c>
      <c r="E12" s="271">
        <f t="shared" si="2"/>
        <v>0</v>
      </c>
      <c r="F12" s="288">
        <f t="shared" si="3"/>
        <v>0</v>
      </c>
      <c r="G12" s="298"/>
      <c r="H12" s="319"/>
      <c r="I12" s="312"/>
      <c r="J12" s="323"/>
      <c r="K12" s="315"/>
      <c r="L12" s="312"/>
      <c r="M12" s="323"/>
      <c r="N12" s="308"/>
      <c r="O12" s="312"/>
      <c r="P12" s="323"/>
      <c r="Q12" s="308"/>
      <c r="R12" s="312"/>
      <c r="S12" s="323"/>
      <c r="T12" s="308"/>
      <c r="U12" s="312"/>
      <c r="V12" s="323"/>
      <c r="W12" s="308"/>
      <c r="X12" s="312"/>
      <c r="Y12" s="323"/>
      <c r="Z12" s="308"/>
      <c r="AA12" s="312"/>
      <c r="AB12" s="323"/>
      <c r="AC12" s="308"/>
      <c r="AD12" s="312"/>
      <c r="AE12" s="323"/>
      <c r="AF12" s="308"/>
      <c r="AG12" s="312"/>
      <c r="AH12" s="323"/>
      <c r="AI12" s="308"/>
      <c r="AJ12" s="312"/>
      <c r="AK12" s="323"/>
      <c r="AL12" s="308"/>
      <c r="AM12" s="312"/>
      <c r="AN12" s="323"/>
      <c r="AO12" s="308"/>
      <c r="AP12" s="312"/>
      <c r="AQ12" s="323"/>
    </row>
    <row r="13" spans="1:43" s="220" customFormat="1" ht="18" customHeight="1" x14ac:dyDescent="0.2">
      <c r="A13" s="571">
        <f>Roster!A12</f>
        <v>0</v>
      </c>
      <c r="B13" s="396" t="e">
        <f>VLOOKUP(A13,Roster!A:B,2,FALSE)</f>
        <v>#N/A</v>
      </c>
      <c r="C13" s="272">
        <f>SUMIFS('Check Out'!N:N,'Check Out'!A:A,Payments!A13)</f>
        <v>0</v>
      </c>
      <c r="D13" s="272">
        <f t="shared" si="1"/>
        <v>0</v>
      </c>
      <c r="E13" s="272">
        <f t="shared" si="2"/>
        <v>0</v>
      </c>
      <c r="F13" s="289">
        <f t="shared" si="3"/>
        <v>0</v>
      </c>
      <c r="G13" s="298"/>
      <c r="H13" s="321"/>
      <c r="I13" s="313"/>
      <c r="J13" s="324"/>
      <c r="K13" s="316"/>
      <c r="L13" s="313"/>
      <c r="M13" s="324"/>
      <c r="N13" s="310"/>
      <c r="O13" s="313"/>
      <c r="P13" s="324"/>
      <c r="Q13" s="310"/>
      <c r="R13" s="313"/>
      <c r="S13" s="324"/>
      <c r="T13" s="310"/>
      <c r="U13" s="313"/>
      <c r="V13" s="324"/>
      <c r="W13" s="310"/>
      <c r="X13" s="313"/>
      <c r="Y13" s="324"/>
      <c r="Z13" s="310"/>
      <c r="AA13" s="313"/>
      <c r="AB13" s="324"/>
      <c r="AC13" s="310"/>
      <c r="AD13" s="313"/>
      <c r="AE13" s="324"/>
      <c r="AF13" s="310"/>
      <c r="AG13" s="313"/>
      <c r="AH13" s="324"/>
      <c r="AI13" s="310"/>
      <c r="AJ13" s="313"/>
      <c r="AK13" s="324"/>
      <c r="AL13" s="310"/>
      <c r="AM13" s="313"/>
      <c r="AN13" s="324"/>
      <c r="AO13" s="310"/>
      <c r="AP13" s="313"/>
      <c r="AQ13" s="324"/>
    </row>
    <row r="14" spans="1:43" s="220" customFormat="1" ht="18" customHeight="1" x14ac:dyDescent="0.2">
      <c r="A14" s="568">
        <f>Roster!A13</f>
        <v>0</v>
      </c>
      <c r="B14" s="395" t="e">
        <f>VLOOKUP(A14,Roster!A:B,2,FALSE)</f>
        <v>#N/A</v>
      </c>
      <c r="C14" s="271">
        <f>SUMIFS('Check Out'!N:N,'Check Out'!A:A,Payments!A14)</f>
        <v>0</v>
      </c>
      <c r="D14" s="271">
        <f t="shared" si="1"/>
        <v>0</v>
      </c>
      <c r="E14" s="271">
        <f t="shared" si="2"/>
        <v>0</v>
      </c>
      <c r="F14" s="288">
        <f t="shared" si="3"/>
        <v>0</v>
      </c>
      <c r="G14" s="298"/>
      <c r="H14" s="319"/>
      <c r="I14" s="312"/>
      <c r="J14" s="323"/>
      <c r="K14" s="315"/>
      <c r="L14" s="312"/>
      <c r="M14" s="323"/>
      <c r="N14" s="308"/>
      <c r="O14" s="312"/>
      <c r="P14" s="323"/>
      <c r="Q14" s="308"/>
      <c r="R14" s="312"/>
      <c r="S14" s="323"/>
      <c r="T14" s="308"/>
      <c r="U14" s="312"/>
      <c r="V14" s="323"/>
      <c r="W14" s="308"/>
      <c r="X14" s="312"/>
      <c r="Y14" s="323"/>
      <c r="Z14" s="308"/>
      <c r="AA14" s="312"/>
      <c r="AB14" s="323"/>
      <c r="AC14" s="308"/>
      <c r="AD14" s="312"/>
      <c r="AE14" s="323"/>
      <c r="AF14" s="308"/>
      <c r="AG14" s="312"/>
      <c r="AH14" s="323"/>
      <c r="AI14" s="308"/>
      <c r="AJ14" s="312"/>
      <c r="AK14" s="323"/>
      <c r="AL14" s="308"/>
      <c r="AM14" s="312"/>
      <c r="AN14" s="323"/>
      <c r="AO14" s="308"/>
      <c r="AP14" s="312"/>
      <c r="AQ14" s="323"/>
    </row>
    <row r="15" spans="1:43" s="220" customFormat="1" ht="18" customHeight="1" x14ac:dyDescent="0.2">
      <c r="A15" s="571">
        <f>Roster!A14</f>
        <v>0</v>
      </c>
      <c r="B15" s="396" t="e">
        <f>VLOOKUP(A15,Roster!A:B,2,FALSE)</f>
        <v>#N/A</v>
      </c>
      <c r="C15" s="272">
        <f>SUMIFS('Check Out'!N:N,'Check Out'!A:A,Payments!A15)</f>
        <v>0</v>
      </c>
      <c r="D15" s="272">
        <f t="shared" si="1"/>
        <v>0</v>
      </c>
      <c r="E15" s="272">
        <f t="shared" si="2"/>
        <v>0</v>
      </c>
      <c r="F15" s="289">
        <f t="shared" si="3"/>
        <v>0</v>
      </c>
      <c r="G15" s="298"/>
      <c r="H15" s="321"/>
      <c r="I15" s="313"/>
      <c r="J15" s="324"/>
      <c r="K15" s="316"/>
      <c r="L15" s="313"/>
      <c r="M15" s="324"/>
      <c r="N15" s="310"/>
      <c r="O15" s="313"/>
      <c r="P15" s="324"/>
      <c r="Q15" s="310"/>
      <c r="R15" s="313"/>
      <c r="S15" s="324"/>
      <c r="T15" s="310"/>
      <c r="U15" s="313"/>
      <c r="V15" s="324"/>
      <c r="W15" s="310"/>
      <c r="X15" s="313"/>
      <c r="Y15" s="324"/>
      <c r="Z15" s="310"/>
      <c r="AA15" s="313"/>
      <c r="AB15" s="324"/>
      <c r="AC15" s="310"/>
      <c r="AD15" s="313"/>
      <c r="AE15" s="324"/>
      <c r="AF15" s="310"/>
      <c r="AG15" s="313"/>
      <c r="AH15" s="324"/>
      <c r="AI15" s="310"/>
      <c r="AJ15" s="313"/>
      <c r="AK15" s="324"/>
      <c r="AL15" s="310"/>
      <c r="AM15" s="313"/>
      <c r="AN15" s="324"/>
      <c r="AO15" s="310"/>
      <c r="AP15" s="313"/>
      <c r="AQ15" s="324"/>
    </row>
    <row r="16" spans="1:43" s="220" customFormat="1" ht="18" customHeight="1" x14ac:dyDescent="0.2">
      <c r="A16" s="568">
        <f>Roster!A15</f>
        <v>0</v>
      </c>
      <c r="B16" s="395" t="e">
        <f>VLOOKUP(A16,Roster!A:B,2,FALSE)</f>
        <v>#N/A</v>
      </c>
      <c r="C16" s="271">
        <f>SUMIFS('Check Out'!N:N,'Check Out'!A:A,Payments!A16)</f>
        <v>0</v>
      </c>
      <c r="D16" s="271">
        <f t="shared" si="1"/>
        <v>0</v>
      </c>
      <c r="E16" s="271">
        <f t="shared" si="2"/>
        <v>0</v>
      </c>
      <c r="F16" s="288">
        <f t="shared" si="3"/>
        <v>0</v>
      </c>
      <c r="G16" s="298"/>
      <c r="H16" s="319"/>
      <c r="I16" s="312"/>
      <c r="J16" s="323"/>
      <c r="K16" s="315"/>
      <c r="L16" s="312"/>
      <c r="M16" s="323"/>
      <c r="N16" s="308"/>
      <c r="O16" s="312"/>
      <c r="P16" s="323"/>
      <c r="Q16" s="308"/>
      <c r="R16" s="312"/>
      <c r="S16" s="323"/>
      <c r="T16" s="308"/>
      <c r="U16" s="312"/>
      <c r="V16" s="323"/>
      <c r="W16" s="308"/>
      <c r="X16" s="312"/>
      <c r="Y16" s="323"/>
      <c r="Z16" s="308"/>
      <c r="AA16" s="312"/>
      <c r="AB16" s="323"/>
      <c r="AC16" s="308"/>
      <c r="AD16" s="312"/>
      <c r="AE16" s="323"/>
      <c r="AF16" s="308"/>
      <c r="AG16" s="312"/>
      <c r="AH16" s="323"/>
      <c r="AI16" s="308"/>
      <c r="AJ16" s="312"/>
      <c r="AK16" s="323"/>
      <c r="AL16" s="308"/>
      <c r="AM16" s="312"/>
      <c r="AN16" s="323"/>
      <c r="AO16" s="308"/>
      <c r="AP16" s="312"/>
      <c r="AQ16" s="323"/>
    </row>
    <row r="17" spans="1:43" s="220" customFormat="1" ht="18" customHeight="1" x14ac:dyDescent="0.2">
      <c r="A17" s="571">
        <f>Roster!A16</f>
        <v>0</v>
      </c>
      <c r="B17" s="396" t="e">
        <f>VLOOKUP(A17,Roster!A:B,2,FALSE)</f>
        <v>#N/A</v>
      </c>
      <c r="C17" s="272">
        <f>SUMIFS('Check Out'!N:N,'Check Out'!A:A,Payments!A17)</f>
        <v>0</v>
      </c>
      <c r="D17" s="272">
        <f t="shared" si="1"/>
        <v>0</v>
      </c>
      <c r="E17" s="272">
        <f t="shared" si="2"/>
        <v>0</v>
      </c>
      <c r="F17" s="289">
        <f t="shared" si="3"/>
        <v>0</v>
      </c>
      <c r="G17" s="298"/>
      <c r="H17" s="321"/>
      <c r="I17" s="313"/>
      <c r="J17" s="324"/>
      <c r="K17" s="316"/>
      <c r="L17" s="313"/>
      <c r="M17" s="324"/>
      <c r="N17" s="310"/>
      <c r="O17" s="313"/>
      <c r="P17" s="324"/>
      <c r="Q17" s="310"/>
      <c r="R17" s="313"/>
      <c r="S17" s="324"/>
      <c r="T17" s="310"/>
      <c r="U17" s="313"/>
      <c r="V17" s="324"/>
      <c r="W17" s="310"/>
      <c r="X17" s="313"/>
      <c r="Y17" s="324"/>
      <c r="Z17" s="310"/>
      <c r="AA17" s="313"/>
      <c r="AB17" s="324"/>
      <c r="AC17" s="310"/>
      <c r="AD17" s="313"/>
      <c r="AE17" s="324"/>
      <c r="AF17" s="310"/>
      <c r="AG17" s="313"/>
      <c r="AH17" s="324"/>
      <c r="AI17" s="310"/>
      <c r="AJ17" s="313"/>
      <c r="AK17" s="324"/>
      <c r="AL17" s="310"/>
      <c r="AM17" s="313"/>
      <c r="AN17" s="324"/>
      <c r="AO17" s="310"/>
      <c r="AP17" s="313"/>
      <c r="AQ17" s="324"/>
    </row>
    <row r="18" spans="1:43" s="220" customFormat="1" ht="18" customHeight="1" x14ac:dyDescent="0.2">
      <c r="A18" s="568">
        <f>Roster!A17</f>
        <v>0</v>
      </c>
      <c r="B18" s="395" t="e">
        <f>VLOOKUP(A18,Roster!A:B,2,FALSE)</f>
        <v>#N/A</v>
      </c>
      <c r="C18" s="271">
        <f>SUMIFS('Check Out'!N:N,'Check Out'!A:A,Payments!A18)</f>
        <v>0</v>
      </c>
      <c r="D18" s="271">
        <f t="shared" si="1"/>
        <v>0</v>
      </c>
      <c r="E18" s="271">
        <f t="shared" si="2"/>
        <v>0</v>
      </c>
      <c r="F18" s="288">
        <f t="shared" si="3"/>
        <v>0</v>
      </c>
      <c r="G18" s="298"/>
      <c r="H18" s="319"/>
      <c r="I18" s="312"/>
      <c r="J18" s="323"/>
      <c r="K18" s="315"/>
      <c r="L18" s="312"/>
      <c r="M18" s="323"/>
      <c r="N18" s="308"/>
      <c r="O18" s="312"/>
      <c r="P18" s="323"/>
      <c r="Q18" s="308"/>
      <c r="R18" s="312"/>
      <c r="S18" s="323"/>
      <c r="T18" s="308"/>
      <c r="U18" s="312"/>
      <c r="V18" s="323"/>
      <c r="W18" s="308"/>
      <c r="X18" s="312"/>
      <c r="Y18" s="323"/>
      <c r="Z18" s="308"/>
      <c r="AA18" s="312"/>
      <c r="AB18" s="323"/>
      <c r="AC18" s="308"/>
      <c r="AD18" s="312"/>
      <c r="AE18" s="323"/>
      <c r="AF18" s="308"/>
      <c r="AG18" s="312"/>
      <c r="AH18" s="323"/>
      <c r="AI18" s="308"/>
      <c r="AJ18" s="312"/>
      <c r="AK18" s="323"/>
      <c r="AL18" s="308"/>
      <c r="AM18" s="312"/>
      <c r="AN18" s="323"/>
      <c r="AO18" s="308"/>
      <c r="AP18" s="312"/>
      <c r="AQ18" s="323"/>
    </row>
    <row r="19" spans="1:43" s="220" customFormat="1" ht="18" customHeight="1" x14ac:dyDescent="0.2">
      <c r="A19" s="571">
        <f>Roster!A18</f>
        <v>0</v>
      </c>
      <c r="B19" s="396" t="e">
        <f>VLOOKUP(A19,Roster!A:B,2,FALSE)</f>
        <v>#N/A</v>
      </c>
      <c r="C19" s="272">
        <f>SUMIFS('Check Out'!N:N,'Check Out'!A:A,Payments!A19)</f>
        <v>0</v>
      </c>
      <c r="D19" s="272">
        <f t="shared" si="1"/>
        <v>0</v>
      </c>
      <c r="E19" s="272">
        <f t="shared" si="2"/>
        <v>0</v>
      </c>
      <c r="F19" s="289">
        <f t="shared" si="3"/>
        <v>0</v>
      </c>
      <c r="G19" s="298"/>
      <c r="H19" s="321"/>
      <c r="I19" s="313"/>
      <c r="J19" s="324"/>
      <c r="K19" s="316"/>
      <c r="L19" s="313"/>
      <c r="M19" s="324"/>
      <c r="N19" s="310"/>
      <c r="O19" s="313"/>
      <c r="P19" s="324"/>
      <c r="Q19" s="310"/>
      <c r="R19" s="313"/>
      <c r="S19" s="324"/>
      <c r="T19" s="310"/>
      <c r="U19" s="313"/>
      <c r="V19" s="324"/>
      <c r="W19" s="310"/>
      <c r="X19" s="313"/>
      <c r="Y19" s="324"/>
      <c r="Z19" s="310"/>
      <c r="AA19" s="313"/>
      <c r="AB19" s="324"/>
      <c r="AC19" s="310"/>
      <c r="AD19" s="313"/>
      <c r="AE19" s="324"/>
      <c r="AF19" s="310"/>
      <c r="AG19" s="313"/>
      <c r="AH19" s="324"/>
      <c r="AI19" s="310"/>
      <c r="AJ19" s="313"/>
      <c r="AK19" s="324"/>
      <c r="AL19" s="310"/>
      <c r="AM19" s="313"/>
      <c r="AN19" s="324"/>
      <c r="AO19" s="310"/>
      <c r="AP19" s="313"/>
      <c r="AQ19" s="324"/>
    </row>
    <row r="20" spans="1:43" s="220" customFormat="1" ht="18" customHeight="1" x14ac:dyDescent="0.2">
      <c r="A20" s="568">
        <f>Roster!A19</f>
        <v>0</v>
      </c>
      <c r="B20" s="395" t="e">
        <f>VLOOKUP(A20,Roster!A:B,2,FALSE)</f>
        <v>#N/A</v>
      </c>
      <c r="C20" s="271">
        <f>SUMIFS('Check Out'!N:N,'Check Out'!A:A,Payments!A20)</f>
        <v>0</v>
      </c>
      <c r="D20" s="271">
        <f t="shared" si="1"/>
        <v>0</v>
      </c>
      <c r="E20" s="271">
        <f t="shared" si="2"/>
        <v>0</v>
      </c>
      <c r="F20" s="288">
        <f t="shared" si="3"/>
        <v>0</v>
      </c>
      <c r="G20" s="298"/>
      <c r="H20" s="319"/>
      <c r="I20" s="312"/>
      <c r="J20" s="323"/>
      <c r="K20" s="315"/>
      <c r="L20" s="312"/>
      <c r="M20" s="323"/>
      <c r="N20" s="308"/>
      <c r="O20" s="312"/>
      <c r="P20" s="323"/>
      <c r="Q20" s="308"/>
      <c r="R20" s="312"/>
      <c r="S20" s="323"/>
      <c r="T20" s="308"/>
      <c r="U20" s="312"/>
      <c r="V20" s="323"/>
      <c r="W20" s="308"/>
      <c r="X20" s="312"/>
      <c r="Y20" s="323"/>
      <c r="Z20" s="308"/>
      <c r="AA20" s="312"/>
      <c r="AB20" s="323"/>
      <c r="AC20" s="308"/>
      <c r="AD20" s="312"/>
      <c r="AE20" s="323"/>
      <c r="AF20" s="308"/>
      <c r="AG20" s="312"/>
      <c r="AH20" s="323"/>
      <c r="AI20" s="308"/>
      <c r="AJ20" s="312"/>
      <c r="AK20" s="323"/>
      <c r="AL20" s="308"/>
      <c r="AM20" s="312"/>
      <c r="AN20" s="323"/>
      <c r="AO20" s="308"/>
      <c r="AP20" s="312"/>
      <c r="AQ20" s="323"/>
    </row>
    <row r="21" spans="1:43" s="220" customFormat="1" ht="18" customHeight="1" x14ac:dyDescent="0.2">
      <c r="A21" s="571">
        <f>Roster!A20</f>
        <v>0</v>
      </c>
      <c r="B21" s="396" t="e">
        <f>VLOOKUP(A21,Roster!A:B,2,FALSE)</f>
        <v>#N/A</v>
      </c>
      <c r="C21" s="272">
        <f>SUMIFS('Check Out'!N:N,'Check Out'!A:A,Payments!A21)</f>
        <v>0</v>
      </c>
      <c r="D21" s="272">
        <f t="shared" si="1"/>
        <v>0</v>
      </c>
      <c r="E21" s="272">
        <f t="shared" si="2"/>
        <v>0</v>
      </c>
      <c r="F21" s="289">
        <f t="shared" si="3"/>
        <v>0</v>
      </c>
      <c r="G21" s="298"/>
      <c r="H21" s="321"/>
      <c r="I21" s="313"/>
      <c r="J21" s="324"/>
      <c r="K21" s="316"/>
      <c r="L21" s="313"/>
      <c r="M21" s="324"/>
      <c r="N21" s="310"/>
      <c r="O21" s="313"/>
      <c r="P21" s="324"/>
      <c r="Q21" s="310"/>
      <c r="R21" s="313"/>
      <c r="S21" s="324"/>
      <c r="T21" s="310"/>
      <c r="U21" s="313"/>
      <c r="V21" s="324"/>
      <c r="W21" s="310"/>
      <c r="X21" s="313"/>
      <c r="Y21" s="324"/>
      <c r="Z21" s="310"/>
      <c r="AA21" s="313"/>
      <c r="AB21" s="324"/>
      <c r="AC21" s="310"/>
      <c r="AD21" s="313"/>
      <c r="AE21" s="324"/>
      <c r="AF21" s="310"/>
      <c r="AG21" s="313"/>
      <c r="AH21" s="324"/>
      <c r="AI21" s="310"/>
      <c r="AJ21" s="313"/>
      <c r="AK21" s="324"/>
      <c r="AL21" s="310"/>
      <c r="AM21" s="313"/>
      <c r="AN21" s="324"/>
      <c r="AO21" s="310"/>
      <c r="AP21" s="313"/>
      <c r="AQ21" s="324"/>
    </row>
    <row r="22" spans="1:43" s="220" customFormat="1" ht="18" customHeight="1" x14ac:dyDescent="0.2">
      <c r="A22" s="568">
        <f>Roster!A21</f>
        <v>0</v>
      </c>
      <c r="B22" s="395" t="e">
        <f>VLOOKUP(A22,Roster!A:B,2,FALSE)</f>
        <v>#N/A</v>
      </c>
      <c r="C22" s="271">
        <f>SUMIFS('Check Out'!N:N,'Check Out'!A:A,Payments!A22)</f>
        <v>0</v>
      </c>
      <c r="D22" s="271">
        <f t="shared" si="1"/>
        <v>0</v>
      </c>
      <c r="E22" s="271">
        <f t="shared" si="2"/>
        <v>0</v>
      </c>
      <c r="F22" s="288">
        <f t="shared" si="3"/>
        <v>0</v>
      </c>
      <c r="G22" s="298"/>
      <c r="H22" s="319"/>
      <c r="I22" s="312"/>
      <c r="J22" s="323"/>
      <c r="K22" s="315"/>
      <c r="L22" s="312"/>
      <c r="M22" s="323"/>
      <c r="N22" s="308"/>
      <c r="O22" s="312"/>
      <c r="P22" s="323"/>
      <c r="Q22" s="308"/>
      <c r="R22" s="312"/>
      <c r="S22" s="323"/>
      <c r="T22" s="308"/>
      <c r="U22" s="312"/>
      <c r="V22" s="323"/>
      <c r="W22" s="308"/>
      <c r="X22" s="312"/>
      <c r="Y22" s="323"/>
      <c r="Z22" s="308"/>
      <c r="AA22" s="312"/>
      <c r="AB22" s="323"/>
      <c r="AC22" s="308"/>
      <c r="AD22" s="312"/>
      <c r="AE22" s="323"/>
      <c r="AF22" s="308"/>
      <c r="AG22" s="312"/>
      <c r="AH22" s="323"/>
      <c r="AI22" s="308"/>
      <c r="AJ22" s="312"/>
      <c r="AK22" s="323"/>
      <c r="AL22" s="308"/>
      <c r="AM22" s="312"/>
      <c r="AN22" s="323"/>
      <c r="AO22" s="308"/>
      <c r="AP22" s="312"/>
      <c r="AQ22" s="323"/>
    </row>
    <row r="23" spans="1:43" s="220" customFormat="1" ht="18" customHeight="1" x14ac:dyDescent="0.2">
      <c r="A23" s="571">
        <f>Roster!A22</f>
        <v>0</v>
      </c>
      <c r="B23" s="396" t="e">
        <f>VLOOKUP(A23,Roster!A:B,2,FALSE)</f>
        <v>#N/A</v>
      </c>
      <c r="C23" s="272">
        <f>SUMIFS('Check Out'!N:N,'Check Out'!A:A,Payments!A23)</f>
        <v>0</v>
      </c>
      <c r="D23" s="272">
        <f t="shared" si="1"/>
        <v>0</v>
      </c>
      <c r="E23" s="272">
        <f t="shared" si="2"/>
        <v>0</v>
      </c>
      <c r="F23" s="289">
        <f t="shared" si="3"/>
        <v>0</v>
      </c>
      <c r="G23" s="298"/>
      <c r="H23" s="321"/>
      <c r="I23" s="313"/>
      <c r="J23" s="324"/>
      <c r="K23" s="316"/>
      <c r="L23" s="313"/>
      <c r="M23" s="324"/>
      <c r="N23" s="310"/>
      <c r="O23" s="313"/>
      <c r="P23" s="324"/>
      <c r="Q23" s="310"/>
      <c r="R23" s="313"/>
      <c r="S23" s="324"/>
      <c r="T23" s="310"/>
      <c r="U23" s="313"/>
      <c r="V23" s="324"/>
      <c r="W23" s="310"/>
      <c r="X23" s="313"/>
      <c r="Y23" s="324"/>
      <c r="Z23" s="310"/>
      <c r="AA23" s="313"/>
      <c r="AB23" s="324"/>
      <c r="AC23" s="310"/>
      <c r="AD23" s="313"/>
      <c r="AE23" s="324"/>
      <c r="AF23" s="310"/>
      <c r="AG23" s="313"/>
      <c r="AH23" s="324"/>
      <c r="AI23" s="310"/>
      <c r="AJ23" s="313"/>
      <c r="AK23" s="324"/>
      <c r="AL23" s="310"/>
      <c r="AM23" s="313"/>
      <c r="AN23" s="324"/>
      <c r="AO23" s="310"/>
      <c r="AP23" s="313"/>
      <c r="AQ23" s="324"/>
    </row>
    <row r="24" spans="1:43" s="220" customFormat="1" ht="18" customHeight="1" x14ac:dyDescent="0.2">
      <c r="A24" s="568">
        <f>Roster!A23</f>
        <v>0</v>
      </c>
      <c r="B24" s="395" t="e">
        <f>VLOOKUP(A24,Roster!A:B,2,FALSE)</f>
        <v>#N/A</v>
      </c>
      <c r="C24" s="271">
        <f>SUMIFS('Check Out'!N:N,'Check Out'!A:A,Payments!A24)</f>
        <v>0</v>
      </c>
      <c r="D24" s="271">
        <f t="shared" si="1"/>
        <v>0</v>
      </c>
      <c r="E24" s="271">
        <f t="shared" si="2"/>
        <v>0</v>
      </c>
      <c r="F24" s="288">
        <f t="shared" si="3"/>
        <v>0</v>
      </c>
      <c r="G24" s="298"/>
      <c r="H24" s="319"/>
      <c r="I24" s="312"/>
      <c r="J24" s="323"/>
      <c r="K24" s="315"/>
      <c r="L24" s="312"/>
      <c r="M24" s="323"/>
      <c r="N24" s="308"/>
      <c r="O24" s="312"/>
      <c r="P24" s="323"/>
      <c r="Q24" s="308"/>
      <c r="R24" s="312"/>
      <c r="S24" s="323"/>
      <c r="T24" s="308"/>
      <c r="U24" s="312"/>
      <c r="V24" s="323"/>
      <c r="W24" s="308"/>
      <c r="X24" s="312"/>
      <c r="Y24" s="323"/>
      <c r="Z24" s="308"/>
      <c r="AA24" s="312"/>
      <c r="AB24" s="323"/>
      <c r="AC24" s="308"/>
      <c r="AD24" s="312"/>
      <c r="AE24" s="323"/>
      <c r="AF24" s="308"/>
      <c r="AG24" s="312"/>
      <c r="AH24" s="323"/>
      <c r="AI24" s="308"/>
      <c r="AJ24" s="312"/>
      <c r="AK24" s="323"/>
      <c r="AL24" s="308"/>
      <c r="AM24" s="312"/>
      <c r="AN24" s="323"/>
      <c r="AO24" s="308"/>
      <c r="AP24" s="312"/>
      <c r="AQ24" s="323"/>
    </row>
    <row r="25" spans="1:43" s="220" customFormat="1" ht="18" customHeight="1" x14ac:dyDescent="0.2">
      <c r="A25" s="571">
        <f>Roster!A24</f>
        <v>0</v>
      </c>
      <c r="B25" s="396" t="e">
        <f>VLOOKUP(A25,Roster!A:B,2,FALSE)</f>
        <v>#N/A</v>
      </c>
      <c r="C25" s="272">
        <f>SUMIFS('Check Out'!N:N,'Check Out'!A:A,Payments!A25)</f>
        <v>0</v>
      </c>
      <c r="D25" s="272">
        <f t="shared" si="1"/>
        <v>0</v>
      </c>
      <c r="E25" s="272">
        <f t="shared" si="2"/>
        <v>0</v>
      </c>
      <c r="F25" s="289">
        <f t="shared" si="3"/>
        <v>0</v>
      </c>
      <c r="G25" s="298"/>
      <c r="H25" s="321"/>
      <c r="I25" s="313"/>
      <c r="J25" s="324"/>
      <c r="K25" s="316"/>
      <c r="L25" s="313"/>
      <c r="M25" s="324"/>
      <c r="N25" s="310"/>
      <c r="O25" s="313"/>
      <c r="P25" s="324"/>
      <c r="Q25" s="310"/>
      <c r="R25" s="313"/>
      <c r="S25" s="324"/>
      <c r="T25" s="310"/>
      <c r="U25" s="313"/>
      <c r="V25" s="324"/>
      <c r="W25" s="310"/>
      <c r="X25" s="313"/>
      <c r="Y25" s="324"/>
      <c r="Z25" s="310"/>
      <c r="AA25" s="313"/>
      <c r="AB25" s="324"/>
      <c r="AC25" s="310"/>
      <c r="AD25" s="313"/>
      <c r="AE25" s="324"/>
      <c r="AF25" s="310"/>
      <c r="AG25" s="313"/>
      <c r="AH25" s="324"/>
      <c r="AI25" s="310"/>
      <c r="AJ25" s="313"/>
      <c r="AK25" s="324"/>
      <c r="AL25" s="310"/>
      <c r="AM25" s="313"/>
      <c r="AN25" s="324"/>
      <c r="AO25" s="310"/>
      <c r="AP25" s="313"/>
      <c r="AQ25" s="324"/>
    </row>
    <row r="26" spans="1:43" s="220" customFormat="1" ht="18" customHeight="1" x14ac:dyDescent="0.2">
      <c r="A26" s="568">
        <f>Roster!A25</f>
        <v>0</v>
      </c>
      <c r="B26" s="395" t="e">
        <f>VLOOKUP(A26,Roster!A:B,2,FALSE)</f>
        <v>#N/A</v>
      </c>
      <c r="C26" s="271">
        <f>SUMIFS('Check Out'!N:N,'Check Out'!A:A,Payments!A26)</f>
        <v>0</v>
      </c>
      <c r="D26" s="271">
        <f t="shared" si="1"/>
        <v>0</v>
      </c>
      <c r="E26" s="271">
        <f t="shared" si="2"/>
        <v>0</v>
      </c>
      <c r="F26" s="288">
        <f t="shared" si="3"/>
        <v>0</v>
      </c>
      <c r="G26" s="298"/>
      <c r="H26" s="319"/>
      <c r="I26" s="312"/>
      <c r="J26" s="323"/>
      <c r="K26" s="315"/>
      <c r="L26" s="312"/>
      <c r="M26" s="323"/>
      <c r="N26" s="308"/>
      <c r="O26" s="312"/>
      <c r="P26" s="323"/>
      <c r="Q26" s="308"/>
      <c r="R26" s="312"/>
      <c r="S26" s="323"/>
      <c r="T26" s="308"/>
      <c r="U26" s="312"/>
      <c r="V26" s="323"/>
      <c r="W26" s="308"/>
      <c r="X26" s="312"/>
      <c r="Y26" s="323"/>
      <c r="Z26" s="308"/>
      <c r="AA26" s="312"/>
      <c r="AB26" s="323"/>
      <c r="AC26" s="308"/>
      <c r="AD26" s="312"/>
      <c r="AE26" s="323"/>
      <c r="AF26" s="308"/>
      <c r="AG26" s="312"/>
      <c r="AH26" s="323"/>
      <c r="AI26" s="308"/>
      <c r="AJ26" s="312"/>
      <c r="AK26" s="323"/>
      <c r="AL26" s="308"/>
      <c r="AM26" s="312"/>
      <c r="AN26" s="323"/>
      <c r="AO26" s="308"/>
      <c r="AP26" s="312"/>
      <c r="AQ26" s="323"/>
    </row>
    <row r="27" spans="1:43" s="220" customFormat="1" ht="18" customHeight="1" x14ac:dyDescent="0.2">
      <c r="A27" s="571">
        <f>Roster!A26</f>
        <v>0</v>
      </c>
      <c r="B27" s="396" t="e">
        <f>VLOOKUP(A27,Roster!A:B,2,FALSE)</f>
        <v>#N/A</v>
      </c>
      <c r="C27" s="272">
        <f>SUMIFS('Check Out'!N:N,'Check Out'!A:A,Payments!A27)</f>
        <v>0</v>
      </c>
      <c r="D27" s="272">
        <f t="shared" si="1"/>
        <v>0</v>
      </c>
      <c r="E27" s="272">
        <f t="shared" si="2"/>
        <v>0</v>
      </c>
      <c r="F27" s="289">
        <f t="shared" si="3"/>
        <v>0</v>
      </c>
      <c r="G27" s="298"/>
      <c r="H27" s="321"/>
      <c r="I27" s="313"/>
      <c r="J27" s="324"/>
      <c r="K27" s="316"/>
      <c r="L27" s="313"/>
      <c r="M27" s="324"/>
      <c r="N27" s="310"/>
      <c r="O27" s="313"/>
      <c r="P27" s="324"/>
      <c r="Q27" s="310"/>
      <c r="R27" s="313"/>
      <c r="S27" s="324"/>
      <c r="T27" s="310"/>
      <c r="U27" s="313"/>
      <c r="V27" s="324"/>
      <c r="W27" s="310"/>
      <c r="X27" s="313"/>
      <c r="Y27" s="324"/>
      <c r="Z27" s="310"/>
      <c r="AA27" s="313"/>
      <c r="AB27" s="324"/>
      <c r="AC27" s="310"/>
      <c r="AD27" s="313"/>
      <c r="AE27" s="324"/>
      <c r="AF27" s="310"/>
      <c r="AG27" s="313"/>
      <c r="AH27" s="324"/>
      <c r="AI27" s="310"/>
      <c r="AJ27" s="313"/>
      <c r="AK27" s="324"/>
      <c r="AL27" s="310"/>
      <c r="AM27" s="313"/>
      <c r="AN27" s="324"/>
      <c r="AO27" s="310"/>
      <c r="AP27" s="313"/>
      <c r="AQ27" s="324"/>
    </row>
    <row r="28" spans="1:43" s="220" customFormat="1" ht="18" customHeight="1" x14ac:dyDescent="0.2">
      <c r="A28" s="568">
        <f>Roster!A27</f>
        <v>0</v>
      </c>
      <c r="B28" s="395" t="e">
        <f>VLOOKUP(A28,Roster!A:B,2,FALSE)</f>
        <v>#N/A</v>
      </c>
      <c r="C28" s="271">
        <f>SUMIFS('Check Out'!N:N,'Check Out'!A:A,Payments!A28)</f>
        <v>0</v>
      </c>
      <c r="D28" s="271">
        <f t="shared" si="1"/>
        <v>0</v>
      </c>
      <c r="E28" s="271">
        <f t="shared" si="2"/>
        <v>0</v>
      </c>
      <c r="F28" s="288">
        <f t="shared" si="3"/>
        <v>0</v>
      </c>
      <c r="G28" s="298"/>
      <c r="H28" s="319"/>
      <c r="I28" s="312"/>
      <c r="J28" s="323"/>
      <c r="K28" s="315"/>
      <c r="L28" s="312"/>
      <c r="M28" s="323"/>
      <c r="N28" s="308"/>
      <c r="O28" s="312"/>
      <c r="P28" s="323"/>
      <c r="Q28" s="308"/>
      <c r="R28" s="312"/>
      <c r="S28" s="323"/>
      <c r="T28" s="308"/>
      <c r="U28" s="312"/>
      <c r="V28" s="323"/>
      <c r="W28" s="308"/>
      <c r="X28" s="312"/>
      <c r="Y28" s="323"/>
      <c r="Z28" s="308"/>
      <c r="AA28" s="312"/>
      <c r="AB28" s="323"/>
      <c r="AC28" s="308"/>
      <c r="AD28" s="312"/>
      <c r="AE28" s="323"/>
      <c r="AF28" s="308"/>
      <c r="AG28" s="312"/>
      <c r="AH28" s="323"/>
      <c r="AI28" s="308"/>
      <c r="AJ28" s="312"/>
      <c r="AK28" s="323"/>
      <c r="AL28" s="308"/>
      <c r="AM28" s="312"/>
      <c r="AN28" s="323"/>
      <c r="AO28" s="308"/>
      <c r="AP28" s="312"/>
      <c r="AQ28" s="323"/>
    </row>
    <row r="29" spans="1:43" s="220" customFormat="1" ht="18" customHeight="1" x14ac:dyDescent="0.2">
      <c r="A29" s="571">
        <f>Roster!A28</f>
        <v>0</v>
      </c>
      <c r="B29" s="396" t="e">
        <f>VLOOKUP(A29,Roster!A:B,2,FALSE)</f>
        <v>#N/A</v>
      </c>
      <c r="C29" s="272">
        <f>SUMIFS('Check Out'!N:N,'Check Out'!A:A,Payments!A29)</f>
        <v>0</v>
      </c>
      <c r="D29" s="272">
        <f t="shared" si="1"/>
        <v>0</v>
      </c>
      <c r="E29" s="272">
        <f t="shared" si="2"/>
        <v>0</v>
      </c>
      <c r="F29" s="289">
        <f t="shared" si="3"/>
        <v>0</v>
      </c>
      <c r="G29" s="298"/>
      <c r="H29" s="321"/>
      <c r="I29" s="313"/>
      <c r="J29" s="324"/>
      <c r="K29" s="316"/>
      <c r="L29" s="313"/>
      <c r="M29" s="324"/>
      <c r="N29" s="310"/>
      <c r="O29" s="313"/>
      <c r="P29" s="324"/>
      <c r="Q29" s="310"/>
      <c r="R29" s="313"/>
      <c r="S29" s="324"/>
      <c r="T29" s="310"/>
      <c r="U29" s="313"/>
      <c r="V29" s="324"/>
      <c r="W29" s="310"/>
      <c r="X29" s="313"/>
      <c r="Y29" s="324"/>
      <c r="Z29" s="310"/>
      <c r="AA29" s="313"/>
      <c r="AB29" s="324"/>
      <c r="AC29" s="310"/>
      <c r="AD29" s="313"/>
      <c r="AE29" s="324"/>
      <c r="AF29" s="310"/>
      <c r="AG29" s="313"/>
      <c r="AH29" s="324"/>
      <c r="AI29" s="310"/>
      <c r="AJ29" s="313"/>
      <c r="AK29" s="324"/>
      <c r="AL29" s="310"/>
      <c r="AM29" s="313"/>
      <c r="AN29" s="324"/>
      <c r="AO29" s="310"/>
      <c r="AP29" s="313"/>
      <c r="AQ29" s="324"/>
    </row>
    <row r="30" spans="1:43" s="220" customFormat="1" ht="18" customHeight="1" x14ac:dyDescent="0.2">
      <c r="A30" s="568">
        <f>Roster!A29</f>
        <v>0</v>
      </c>
      <c r="B30" s="395" t="e">
        <f>VLOOKUP(A30,Roster!A:B,2,FALSE)</f>
        <v>#N/A</v>
      </c>
      <c r="C30" s="271">
        <f>SUMIFS('Check Out'!N:N,'Check Out'!A:A,Payments!A30)</f>
        <v>0</v>
      </c>
      <c r="D30" s="271">
        <f t="shared" si="1"/>
        <v>0</v>
      </c>
      <c r="E30" s="271">
        <f t="shared" si="2"/>
        <v>0</v>
      </c>
      <c r="F30" s="288">
        <f t="shared" si="3"/>
        <v>0</v>
      </c>
      <c r="G30" s="298"/>
      <c r="H30" s="319"/>
      <c r="I30" s="312"/>
      <c r="J30" s="323"/>
      <c r="K30" s="315"/>
      <c r="L30" s="312"/>
      <c r="M30" s="323"/>
      <c r="N30" s="308"/>
      <c r="O30" s="312"/>
      <c r="P30" s="323"/>
      <c r="Q30" s="308"/>
      <c r="R30" s="312"/>
      <c r="S30" s="323"/>
      <c r="T30" s="308"/>
      <c r="U30" s="312"/>
      <c r="V30" s="323"/>
      <c r="W30" s="308"/>
      <c r="X30" s="312"/>
      <c r="Y30" s="323"/>
      <c r="Z30" s="308"/>
      <c r="AA30" s="312"/>
      <c r="AB30" s="323"/>
      <c r="AC30" s="308"/>
      <c r="AD30" s="312"/>
      <c r="AE30" s="323"/>
      <c r="AF30" s="308"/>
      <c r="AG30" s="312"/>
      <c r="AH30" s="323"/>
      <c r="AI30" s="308"/>
      <c r="AJ30" s="312"/>
      <c r="AK30" s="323"/>
      <c r="AL30" s="308"/>
      <c r="AM30" s="312"/>
      <c r="AN30" s="323"/>
      <c r="AO30" s="308"/>
      <c r="AP30" s="312"/>
      <c r="AQ30" s="323"/>
    </row>
    <row r="31" spans="1:43" s="220" customFormat="1" ht="18" customHeight="1" x14ac:dyDescent="0.2">
      <c r="A31" s="571">
        <f>Roster!A30</f>
        <v>0</v>
      </c>
      <c r="B31" s="396" t="e">
        <f>VLOOKUP(A31,Roster!A:B,2,FALSE)</f>
        <v>#N/A</v>
      </c>
      <c r="C31" s="272">
        <f>SUMIFS('Check Out'!N:N,'Check Out'!A:A,Payments!A31)</f>
        <v>0</v>
      </c>
      <c r="D31" s="272">
        <f t="shared" si="1"/>
        <v>0</v>
      </c>
      <c r="E31" s="272">
        <f t="shared" si="2"/>
        <v>0</v>
      </c>
      <c r="F31" s="289">
        <f t="shared" si="3"/>
        <v>0</v>
      </c>
      <c r="G31" s="298"/>
      <c r="H31" s="321"/>
      <c r="I31" s="313"/>
      <c r="J31" s="324"/>
      <c r="K31" s="316"/>
      <c r="L31" s="313"/>
      <c r="M31" s="324"/>
      <c r="N31" s="310"/>
      <c r="O31" s="313"/>
      <c r="P31" s="324"/>
      <c r="Q31" s="310"/>
      <c r="R31" s="313"/>
      <c r="S31" s="324"/>
      <c r="T31" s="310"/>
      <c r="U31" s="313"/>
      <c r="V31" s="324"/>
      <c r="W31" s="310"/>
      <c r="X31" s="313"/>
      <c r="Y31" s="324"/>
      <c r="Z31" s="310"/>
      <c r="AA31" s="313"/>
      <c r="AB31" s="324"/>
      <c r="AC31" s="310"/>
      <c r="AD31" s="313"/>
      <c r="AE31" s="324"/>
      <c r="AF31" s="310"/>
      <c r="AG31" s="313"/>
      <c r="AH31" s="324"/>
      <c r="AI31" s="310"/>
      <c r="AJ31" s="313"/>
      <c r="AK31" s="324"/>
      <c r="AL31" s="310"/>
      <c r="AM31" s="313"/>
      <c r="AN31" s="324"/>
      <c r="AO31" s="310"/>
      <c r="AP31" s="313"/>
      <c r="AQ31" s="324"/>
    </row>
    <row r="32" spans="1:43" s="220" customFormat="1" ht="18" customHeight="1" x14ac:dyDescent="0.2">
      <c r="A32" s="568">
        <f>Roster!A31</f>
        <v>0</v>
      </c>
      <c r="B32" s="395" t="e">
        <f>VLOOKUP(A32,Roster!A:B,2,FALSE)</f>
        <v>#N/A</v>
      </c>
      <c r="C32" s="271">
        <f>SUMIFS('Check Out'!N:N,'Check Out'!A:A,Payments!A32)</f>
        <v>0</v>
      </c>
      <c r="D32" s="271">
        <f t="shared" si="1"/>
        <v>0</v>
      </c>
      <c r="E32" s="271">
        <f t="shared" si="2"/>
        <v>0</v>
      </c>
      <c r="F32" s="288">
        <f t="shared" si="3"/>
        <v>0</v>
      </c>
      <c r="G32" s="298"/>
      <c r="H32" s="319"/>
      <c r="I32" s="312"/>
      <c r="J32" s="323"/>
      <c r="K32" s="315"/>
      <c r="L32" s="312"/>
      <c r="M32" s="323"/>
      <c r="N32" s="308"/>
      <c r="O32" s="312"/>
      <c r="P32" s="323"/>
      <c r="Q32" s="308"/>
      <c r="R32" s="312"/>
      <c r="S32" s="323"/>
      <c r="T32" s="308"/>
      <c r="U32" s="312"/>
      <c r="V32" s="323"/>
      <c r="W32" s="308"/>
      <c r="X32" s="312"/>
      <c r="Y32" s="323"/>
      <c r="Z32" s="308"/>
      <c r="AA32" s="312"/>
      <c r="AB32" s="323"/>
      <c r="AC32" s="308"/>
      <c r="AD32" s="312"/>
      <c r="AE32" s="323"/>
      <c r="AF32" s="308"/>
      <c r="AG32" s="312"/>
      <c r="AH32" s="323"/>
      <c r="AI32" s="308"/>
      <c r="AJ32" s="312"/>
      <c r="AK32" s="323"/>
      <c r="AL32" s="308"/>
      <c r="AM32" s="312"/>
      <c r="AN32" s="323"/>
      <c r="AO32" s="308"/>
      <c r="AP32" s="312"/>
      <c r="AQ32" s="323"/>
    </row>
    <row r="33" spans="1:43" s="220" customFormat="1" ht="18" customHeight="1" x14ac:dyDescent="0.2">
      <c r="A33" s="571">
        <f>Roster!A32</f>
        <v>0</v>
      </c>
      <c r="B33" s="396" t="e">
        <f>VLOOKUP(A33,Roster!A:B,2,FALSE)</f>
        <v>#N/A</v>
      </c>
      <c r="C33" s="272">
        <f>SUMIFS('Check Out'!N:N,'Check Out'!A:A,Payments!A33)</f>
        <v>0</v>
      </c>
      <c r="D33" s="272">
        <f t="shared" si="1"/>
        <v>0</v>
      </c>
      <c r="E33" s="272">
        <f t="shared" si="2"/>
        <v>0</v>
      </c>
      <c r="F33" s="289">
        <f t="shared" si="3"/>
        <v>0</v>
      </c>
      <c r="G33" s="298"/>
      <c r="H33" s="321"/>
      <c r="I33" s="313"/>
      <c r="J33" s="324"/>
      <c r="K33" s="316"/>
      <c r="L33" s="313"/>
      <c r="M33" s="324"/>
      <c r="N33" s="310"/>
      <c r="O33" s="313"/>
      <c r="P33" s="324"/>
      <c r="Q33" s="310"/>
      <c r="R33" s="313"/>
      <c r="S33" s="324"/>
      <c r="T33" s="310"/>
      <c r="U33" s="313"/>
      <c r="V33" s="324"/>
      <c r="W33" s="310"/>
      <c r="X33" s="313"/>
      <c r="Y33" s="324"/>
      <c r="Z33" s="310"/>
      <c r="AA33" s="313"/>
      <c r="AB33" s="324"/>
      <c r="AC33" s="310"/>
      <c r="AD33" s="313"/>
      <c r="AE33" s="324"/>
      <c r="AF33" s="310"/>
      <c r="AG33" s="313"/>
      <c r="AH33" s="324"/>
      <c r="AI33" s="310"/>
      <c r="AJ33" s="313"/>
      <c r="AK33" s="324"/>
      <c r="AL33" s="310"/>
      <c r="AM33" s="313"/>
      <c r="AN33" s="324"/>
      <c r="AO33" s="310"/>
      <c r="AP33" s="313"/>
      <c r="AQ33" s="324"/>
    </row>
    <row r="34" spans="1:43" s="220" customFormat="1" ht="18" customHeight="1" x14ac:dyDescent="0.2">
      <c r="A34" s="568">
        <f>Roster!A33</f>
        <v>0</v>
      </c>
      <c r="B34" s="395" t="e">
        <f>VLOOKUP(A34,Roster!A:B,2,FALSE)</f>
        <v>#N/A</v>
      </c>
      <c r="C34" s="271">
        <f>SUMIFS('Check Out'!N:N,'Check Out'!A:A,Payments!A34)</f>
        <v>0</v>
      </c>
      <c r="D34" s="271">
        <f t="shared" si="1"/>
        <v>0</v>
      </c>
      <c r="E34" s="271">
        <f t="shared" si="2"/>
        <v>0</v>
      </c>
      <c r="F34" s="288">
        <f t="shared" si="3"/>
        <v>0</v>
      </c>
      <c r="G34" s="298"/>
      <c r="H34" s="319"/>
      <c r="I34" s="312"/>
      <c r="J34" s="323"/>
      <c r="K34" s="315"/>
      <c r="L34" s="312"/>
      <c r="M34" s="323"/>
      <c r="N34" s="308"/>
      <c r="O34" s="312"/>
      <c r="P34" s="323"/>
      <c r="Q34" s="308"/>
      <c r="R34" s="312"/>
      <c r="S34" s="323"/>
      <c r="T34" s="308"/>
      <c r="U34" s="312"/>
      <c r="V34" s="323"/>
      <c r="W34" s="308"/>
      <c r="X34" s="312"/>
      <c r="Y34" s="323"/>
      <c r="Z34" s="308"/>
      <c r="AA34" s="312"/>
      <c r="AB34" s="323"/>
      <c r="AC34" s="308"/>
      <c r="AD34" s="312"/>
      <c r="AE34" s="323"/>
      <c r="AF34" s="308"/>
      <c r="AG34" s="312"/>
      <c r="AH34" s="323"/>
      <c r="AI34" s="308"/>
      <c r="AJ34" s="312"/>
      <c r="AK34" s="323"/>
      <c r="AL34" s="308"/>
      <c r="AM34" s="312"/>
      <c r="AN34" s="323"/>
      <c r="AO34" s="308"/>
      <c r="AP34" s="312"/>
      <c r="AQ34" s="323"/>
    </row>
    <row r="35" spans="1:43" s="220" customFormat="1" ht="18" customHeight="1" x14ac:dyDescent="0.2">
      <c r="A35" s="571">
        <f>Roster!A34</f>
        <v>0</v>
      </c>
      <c r="B35" s="396" t="e">
        <f>VLOOKUP(A35,Roster!A:B,2,FALSE)</f>
        <v>#N/A</v>
      </c>
      <c r="C35" s="272">
        <f>SUMIFS('Check Out'!N:N,'Check Out'!A:A,Payments!A35)</f>
        <v>0</v>
      </c>
      <c r="D35" s="272">
        <f t="shared" si="1"/>
        <v>0</v>
      </c>
      <c r="E35" s="272">
        <f t="shared" si="2"/>
        <v>0</v>
      </c>
      <c r="F35" s="289">
        <f t="shared" si="3"/>
        <v>0</v>
      </c>
      <c r="G35" s="298"/>
      <c r="H35" s="321"/>
      <c r="I35" s="313"/>
      <c r="J35" s="324"/>
      <c r="K35" s="316"/>
      <c r="L35" s="313"/>
      <c r="M35" s="324"/>
      <c r="N35" s="310"/>
      <c r="O35" s="313"/>
      <c r="P35" s="324"/>
      <c r="Q35" s="310"/>
      <c r="R35" s="313"/>
      <c r="S35" s="324"/>
      <c r="T35" s="310"/>
      <c r="U35" s="313"/>
      <c r="V35" s="324"/>
      <c r="W35" s="310"/>
      <c r="X35" s="313"/>
      <c r="Y35" s="324"/>
      <c r="Z35" s="310"/>
      <c r="AA35" s="313"/>
      <c r="AB35" s="324"/>
      <c r="AC35" s="310"/>
      <c r="AD35" s="313"/>
      <c r="AE35" s="324"/>
      <c r="AF35" s="310"/>
      <c r="AG35" s="313"/>
      <c r="AH35" s="324"/>
      <c r="AI35" s="310"/>
      <c r="AJ35" s="313"/>
      <c r="AK35" s="324"/>
      <c r="AL35" s="310"/>
      <c r="AM35" s="313"/>
      <c r="AN35" s="324"/>
      <c r="AO35" s="310"/>
      <c r="AP35" s="313"/>
      <c r="AQ35" s="324"/>
    </row>
    <row r="36" spans="1:43" s="220" customFormat="1" ht="18" customHeight="1" x14ac:dyDescent="0.2">
      <c r="A36" s="568">
        <f>Roster!A35</f>
        <v>0</v>
      </c>
      <c r="B36" s="395" t="e">
        <f>VLOOKUP(A36,Roster!A:B,2,FALSE)</f>
        <v>#N/A</v>
      </c>
      <c r="C36" s="271">
        <f>SUMIFS('Check Out'!N:N,'Check Out'!A:A,Payments!A36)</f>
        <v>0</v>
      </c>
      <c r="D36" s="271">
        <f t="shared" si="1"/>
        <v>0</v>
      </c>
      <c r="E36" s="271">
        <f t="shared" si="2"/>
        <v>0</v>
      </c>
      <c r="F36" s="288">
        <f t="shared" si="3"/>
        <v>0</v>
      </c>
      <c r="G36" s="298"/>
      <c r="H36" s="319"/>
      <c r="I36" s="312"/>
      <c r="J36" s="323"/>
      <c r="K36" s="315"/>
      <c r="L36" s="312"/>
      <c r="M36" s="323"/>
      <c r="N36" s="308"/>
      <c r="O36" s="312"/>
      <c r="P36" s="323"/>
      <c r="Q36" s="308"/>
      <c r="R36" s="312"/>
      <c r="S36" s="323"/>
      <c r="T36" s="308"/>
      <c r="U36" s="312"/>
      <c r="V36" s="323"/>
      <c r="W36" s="308"/>
      <c r="X36" s="312"/>
      <c r="Y36" s="323"/>
      <c r="Z36" s="308"/>
      <c r="AA36" s="312"/>
      <c r="AB36" s="323"/>
      <c r="AC36" s="308"/>
      <c r="AD36" s="312"/>
      <c r="AE36" s="323"/>
      <c r="AF36" s="308"/>
      <c r="AG36" s="312"/>
      <c r="AH36" s="323"/>
      <c r="AI36" s="308"/>
      <c r="AJ36" s="312"/>
      <c r="AK36" s="323"/>
      <c r="AL36" s="308"/>
      <c r="AM36" s="312"/>
      <c r="AN36" s="323"/>
      <c r="AO36" s="308"/>
      <c r="AP36" s="312"/>
      <c r="AQ36" s="323"/>
    </row>
    <row r="37" spans="1:43" s="220" customFormat="1" ht="18" customHeight="1" x14ac:dyDescent="0.2">
      <c r="A37" s="571">
        <f>Roster!A36</f>
        <v>0</v>
      </c>
      <c r="B37" s="396" t="e">
        <f>VLOOKUP(A37,Roster!A:B,2,FALSE)</f>
        <v>#N/A</v>
      </c>
      <c r="C37" s="272">
        <f>SUMIFS('Check Out'!N:N,'Check Out'!A:A,Payments!A37)</f>
        <v>0</v>
      </c>
      <c r="D37" s="272">
        <f t="shared" si="1"/>
        <v>0</v>
      </c>
      <c r="E37" s="272">
        <f t="shared" si="2"/>
        <v>0</v>
      </c>
      <c r="F37" s="289">
        <f t="shared" si="3"/>
        <v>0</v>
      </c>
      <c r="G37" s="298"/>
      <c r="H37" s="321"/>
      <c r="I37" s="313"/>
      <c r="J37" s="324"/>
      <c r="K37" s="316"/>
      <c r="L37" s="313"/>
      <c r="M37" s="324"/>
      <c r="N37" s="310"/>
      <c r="O37" s="313"/>
      <c r="P37" s="324"/>
      <c r="Q37" s="310"/>
      <c r="R37" s="313"/>
      <c r="S37" s="324"/>
      <c r="T37" s="310"/>
      <c r="U37" s="313"/>
      <c r="V37" s="324"/>
      <c r="W37" s="310"/>
      <c r="X37" s="313"/>
      <c r="Y37" s="324"/>
      <c r="Z37" s="310"/>
      <c r="AA37" s="313"/>
      <c r="AB37" s="324"/>
      <c r="AC37" s="310"/>
      <c r="AD37" s="313"/>
      <c r="AE37" s="324"/>
      <c r="AF37" s="310"/>
      <c r="AG37" s="313"/>
      <c r="AH37" s="324"/>
      <c r="AI37" s="310"/>
      <c r="AJ37" s="313"/>
      <c r="AK37" s="324"/>
      <c r="AL37" s="310"/>
      <c r="AM37" s="313"/>
      <c r="AN37" s="324"/>
      <c r="AO37" s="310"/>
      <c r="AP37" s="313"/>
      <c r="AQ37" s="324"/>
    </row>
    <row r="38" spans="1:43" s="220" customFormat="1" ht="18" customHeight="1" x14ac:dyDescent="0.2">
      <c r="A38" s="568">
        <f>Roster!A37</f>
        <v>0</v>
      </c>
      <c r="B38" s="395" t="e">
        <f>VLOOKUP(A38,Roster!A:B,2,FALSE)</f>
        <v>#N/A</v>
      </c>
      <c r="C38" s="271">
        <f>SUMIFS('Check Out'!N:N,'Check Out'!A:A,Payments!A38)</f>
        <v>0</v>
      </c>
      <c r="D38" s="271">
        <f t="shared" si="1"/>
        <v>0</v>
      </c>
      <c r="E38" s="271">
        <f t="shared" si="2"/>
        <v>0</v>
      </c>
      <c r="F38" s="288">
        <f t="shared" si="3"/>
        <v>0</v>
      </c>
      <c r="G38" s="298"/>
      <c r="H38" s="319"/>
      <c r="I38" s="312"/>
      <c r="J38" s="323"/>
      <c r="K38" s="315"/>
      <c r="L38" s="312"/>
      <c r="M38" s="323"/>
      <c r="N38" s="308"/>
      <c r="O38" s="312"/>
      <c r="P38" s="323"/>
      <c r="Q38" s="308"/>
      <c r="R38" s="312"/>
      <c r="S38" s="323"/>
      <c r="T38" s="308"/>
      <c r="U38" s="312"/>
      <c r="V38" s="323"/>
      <c r="W38" s="308"/>
      <c r="X38" s="312"/>
      <c r="Y38" s="323"/>
      <c r="Z38" s="308"/>
      <c r="AA38" s="312"/>
      <c r="AB38" s="323"/>
      <c r="AC38" s="308"/>
      <c r="AD38" s="312"/>
      <c r="AE38" s="323"/>
      <c r="AF38" s="308"/>
      <c r="AG38" s="312"/>
      <c r="AH38" s="323"/>
      <c r="AI38" s="308"/>
      <c r="AJ38" s="312"/>
      <c r="AK38" s="323"/>
      <c r="AL38" s="308"/>
      <c r="AM38" s="312"/>
      <c r="AN38" s="323"/>
      <c r="AO38" s="308"/>
      <c r="AP38" s="312"/>
      <c r="AQ38" s="323"/>
    </row>
    <row r="39" spans="1:43" s="220" customFormat="1" ht="18" customHeight="1" x14ac:dyDescent="0.2">
      <c r="A39" s="571">
        <f>Roster!A38</f>
        <v>0</v>
      </c>
      <c r="B39" s="396" t="e">
        <f>VLOOKUP(A39,Roster!A:B,2,FALSE)</f>
        <v>#N/A</v>
      </c>
      <c r="C39" s="272">
        <f>SUMIFS('Check Out'!N:N,'Check Out'!A:A,Payments!A39)</f>
        <v>0</v>
      </c>
      <c r="D39" s="272">
        <f t="shared" si="1"/>
        <v>0</v>
      </c>
      <c r="E39" s="272">
        <f t="shared" si="2"/>
        <v>0</v>
      </c>
      <c r="F39" s="289">
        <f t="shared" si="3"/>
        <v>0</v>
      </c>
      <c r="G39" s="298"/>
      <c r="H39" s="321"/>
      <c r="I39" s="313"/>
      <c r="J39" s="324"/>
      <c r="K39" s="316"/>
      <c r="L39" s="313"/>
      <c r="M39" s="324"/>
      <c r="N39" s="310"/>
      <c r="O39" s="313"/>
      <c r="P39" s="324"/>
      <c r="Q39" s="310"/>
      <c r="R39" s="313"/>
      <c r="S39" s="324"/>
      <c r="T39" s="310"/>
      <c r="U39" s="313"/>
      <c r="V39" s="324"/>
      <c r="W39" s="310"/>
      <c r="X39" s="313"/>
      <c r="Y39" s="324"/>
      <c r="Z39" s="310"/>
      <c r="AA39" s="313"/>
      <c r="AB39" s="324"/>
      <c r="AC39" s="310"/>
      <c r="AD39" s="313"/>
      <c r="AE39" s="324"/>
      <c r="AF39" s="310"/>
      <c r="AG39" s="313"/>
      <c r="AH39" s="324"/>
      <c r="AI39" s="310"/>
      <c r="AJ39" s="313"/>
      <c r="AK39" s="324"/>
      <c r="AL39" s="310"/>
      <c r="AM39" s="313"/>
      <c r="AN39" s="324"/>
      <c r="AO39" s="310"/>
      <c r="AP39" s="313"/>
      <c r="AQ39" s="324"/>
    </row>
    <row r="40" spans="1:43" s="220" customFormat="1" ht="18" customHeight="1" x14ac:dyDescent="0.2">
      <c r="A40" s="568">
        <f>Roster!A39</f>
        <v>0</v>
      </c>
      <c r="B40" s="395" t="e">
        <f>VLOOKUP(A40,Roster!A:B,2,FALSE)</f>
        <v>#N/A</v>
      </c>
      <c r="C40" s="271">
        <f>SUMIFS('Check Out'!N:N,'Check Out'!A:A,Payments!A40)</f>
        <v>0</v>
      </c>
      <c r="D40" s="271">
        <f t="shared" si="1"/>
        <v>0</v>
      </c>
      <c r="E40" s="271">
        <f t="shared" si="2"/>
        <v>0</v>
      </c>
      <c r="F40" s="288">
        <f t="shared" si="3"/>
        <v>0</v>
      </c>
      <c r="G40" s="298"/>
      <c r="H40" s="319"/>
      <c r="I40" s="312"/>
      <c r="J40" s="323"/>
      <c r="K40" s="315"/>
      <c r="L40" s="312"/>
      <c r="M40" s="323"/>
      <c r="N40" s="308"/>
      <c r="O40" s="312"/>
      <c r="P40" s="323"/>
      <c r="Q40" s="308"/>
      <c r="R40" s="312"/>
      <c r="S40" s="323"/>
      <c r="T40" s="308"/>
      <c r="U40" s="312"/>
      <c r="V40" s="323"/>
      <c r="W40" s="308"/>
      <c r="X40" s="312"/>
      <c r="Y40" s="323"/>
      <c r="Z40" s="308"/>
      <c r="AA40" s="312"/>
      <c r="AB40" s="323"/>
      <c r="AC40" s="308"/>
      <c r="AD40" s="312"/>
      <c r="AE40" s="323"/>
      <c r="AF40" s="308"/>
      <c r="AG40" s="312"/>
      <c r="AH40" s="323"/>
      <c r="AI40" s="308"/>
      <c r="AJ40" s="312"/>
      <c r="AK40" s="323"/>
      <c r="AL40" s="308"/>
      <c r="AM40" s="312"/>
      <c r="AN40" s="323"/>
      <c r="AO40" s="308"/>
      <c r="AP40" s="312"/>
      <c r="AQ40" s="323"/>
    </row>
    <row r="41" spans="1:43" s="220" customFormat="1" ht="18" customHeight="1" x14ac:dyDescent="0.2">
      <c r="A41" s="571">
        <f>Roster!A40</f>
        <v>0</v>
      </c>
      <c r="B41" s="396" t="e">
        <f>VLOOKUP(A41,Roster!A:B,2,FALSE)</f>
        <v>#N/A</v>
      </c>
      <c r="C41" s="272">
        <f>SUMIFS('Check Out'!N:N,'Check Out'!A:A,Payments!A41)</f>
        <v>0</v>
      </c>
      <c r="D41" s="272">
        <f t="shared" si="1"/>
        <v>0</v>
      </c>
      <c r="E41" s="272">
        <f t="shared" si="2"/>
        <v>0</v>
      </c>
      <c r="F41" s="289">
        <f t="shared" si="3"/>
        <v>0</v>
      </c>
      <c r="G41" s="298"/>
      <c r="H41" s="321"/>
      <c r="I41" s="313"/>
      <c r="J41" s="324"/>
      <c r="K41" s="316"/>
      <c r="L41" s="313"/>
      <c r="M41" s="324"/>
      <c r="N41" s="310"/>
      <c r="O41" s="313"/>
      <c r="P41" s="324"/>
      <c r="Q41" s="310"/>
      <c r="R41" s="313"/>
      <c r="S41" s="324"/>
      <c r="T41" s="310"/>
      <c r="U41" s="313"/>
      <c r="V41" s="324"/>
      <c r="W41" s="310"/>
      <c r="X41" s="313"/>
      <c r="Y41" s="324"/>
      <c r="Z41" s="310"/>
      <c r="AA41" s="313"/>
      <c r="AB41" s="324"/>
      <c r="AC41" s="310"/>
      <c r="AD41" s="313"/>
      <c r="AE41" s="324"/>
      <c r="AF41" s="310"/>
      <c r="AG41" s="313"/>
      <c r="AH41" s="324"/>
      <c r="AI41" s="310"/>
      <c r="AJ41" s="313"/>
      <c r="AK41" s="324"/>
      <c r="AL41" s="310"/>
      <c r="AM41" s="313"/>
      <c r="AN41" s="324"/>
      <c r="AO41" s="310"/>
      <c r="AP41" s="313"/>
      <c r="AQ41" s="324"/>
    </row>
    <row r="42" spans="1:43" s="220" customFormat="1" ht="18" customHeight="1" x14ac:dyDescent="0.2">
      <c r="A42" s="568">
        <f>Roster!A41</f>
        <v>0</v>
      </c>
      <c r="B42" s="395" t="e">
        <f>VLOOKUP(A42,Roster!A:B,2,FALSE)</f>
        <v>#N/A</v>
      </c>
      <c r="C42" s="271">
        <f>SUMIFS('Check Out'!N:N,'Check Out'!A:A,Payments!A42)</f>
        <v>0</v>
      </c>
      <c r="D42" s="271">
        <f t="shared" si="1"/>
        <v>0</v>
      </c>
      <c r="E42" s="271">
        <f t="shared" si="2"/>
        <v>0</v>
      </c>
      <c r="F42" s="288">
        <f t="shared" si="3"/>
        <v>0</v>
      </c>
      <c r="G42" s="298"/>
      <c r="H42" s="319"/>
      <c r="I42" s="312"/>
      <c r="J42" s="323"/>
      <c r="K42" s="315"/>
      <c r="L42" s="312"/>
      <c r="M42" s="323"/>
      <c r="N42" s="308"/>
      <c r="O42" s="312"/>
      <c r="P42" s="323"/>
      <c r="Q42" s="308"/>
      <c r="R42" s="312"/>
      <c r="S42" s="323"/>
      <c r="T42" s="308"/>
      <c r="U42" s="312"/>
      <c r="V42" s="323"/>
      <c r="W42" s="308"/>
      <c r="X42" s="312"/>
      <c r="Y42" s="323"/>
      <c r="Z42" s="308"/>
      <c r="AA42" s="312"/>
      <c r="AB42" s="323"/>
      <c r="AC42" s="308"/>
      <c r="AD42" s="312"/>
      <c r="AE42" s="323"/>
      <c r="AF42" s="308"/>
      <c r="AG42" s="312"/>
      <c r="AH42" s="323"/>
      <c r="AI42" s="308"/>
      <c r="AJ42" s="312"/>
      <c r="AK42" s="323"/>
      <c r="AL42" s="308"/>
      <c r="AM42" s="312"/>
      <c r="AN42" s="323"/>
      <c r="AO42" s="308"/>
      <c r="AP42" s="312"/>
      <c r="AQ42" s="323"/>
    </row>
    <row r="43" spans="1:43" s="220" customFormat="1" ht="18" customHeight="1" x14ac:dyDescent="0.2">
      <c r="A43" s="571">
        <f>Roster!A42</f>
        <v>0</v>
      </c>
      <c r="B43" s="396" t="e">
        <f>VLOOKUP(A43,Roster!A:B,2,FALSE)</f>
        <v>#N/A</v>
      </c>
      <c r="C43" s="272">
        <f>SUMIFS('Check Out'!N:N,'Check Out'!A:A,Payments!A43)</f>
        <v>0</v>
      </c>
      <c r="D43" s="272">
        <f t="shared" si="1"/>
        <v>0</v>
      </c>
      <c r="E43" s="272">
        <f t="shared" si="2"/>
        <v>0</v>
      </c>
      <c r="F43" s="289">
        <f t="shared" si="3"/>
        <v>0</v>
      </c>
      <c r="G43" s="298"/>
      <c r="H43" s="321"/>
      <c r="I43" s="313"/>
      <c r="J43" s="324"/>
      <c r="K43" s="316"/>
      <c r="L43" s="313"/>
      <c r="M43" s="324"/>
      <c r="N43" s="310"/>
      <c r="O43" s="313"/>
      <c r="P43" s="324"/>
      <c r="Q43" s="310"/>
      <c r="R43" s="313"/>
      <c r="S43" s="324"/>
      <c r="T43" s="310"/>
      <c r="U43" s="313"/>
      <c r="V43" s="324"/>
      <c r="W43" s="310"/>
      <c r="X43" s="313"/>
      <c r="Y43" s="324"/>
      <c r="Z43" s="310"/>
      <c r="AA43" s="313"/>
      <c r="AB43" s="324"/>
      <c r="AC43" s="310"/>
      <c r="AD43" s="313"/>
      <c r="AE43" s="324"/>
      <c r="AF43" s="310"/>
      <c r="AG43" s="313"/>
      <c r="AH43" s="324"/>
      <c r="AI43" s="310"/>
      <c r="AJ43" s="313"/>
      <c r="AK43" s="324"/>
      <c r="AL43" s="310"/>
      <c r="AM43" s="313"/>
      <c r="AN43" s="324"/>
      <c r="AO43" s="310"/>
      <c r="AP43" s="313"/>
      <c r="AQ43" s="324"/>
    </row>
    <row r="44" spans="1:43" s="220" customFormat="1" ht="18" customHeight="1" x14ac:dyDescent="0.2">
      <c r="A44" s="568">
        <f>Roster!A43</f>
        <v>0</v>
      </c>
      <c r="B44" s="395" t="e">
        <f>VLOOKUP(A44,Roster!A:B,2,FALSE)</f>
        <v>#N/A</v>
      </c>
      <c r="C44" s="271">
        <f>SUMIFS('Check Out'!N:N,'Check Out'!A:A,Payments!A44)</f>
        <v>0</v>
      </c>
      <c r="D44" s="271">
        <f t="shared" si="1"/>
        <v>0</v>
      </c>
      <c r="E44" s="271">
        <f t="shared" si="2"/>
        <v>0</v>
      </c>
      <c r="F44" s="288">
        <f t="shared" si="3"/>
        <v>0</v>
      </c>
      <c r="G44" s="298"/>
      <c r="H44" s="319"/>
      <c r="I44" s="312"/>
      <c r="J44" s="323"/>
      <c r="K44" s="315"/>
      <c r="L44" s="312"/>
      <c r="M44" s="323"/>
      <c r="N44" s="308"/>
      <c r="O44" s="312"/>
      <c r="P44" s="323"/>
      <c r="Q44" s="308"/>
      <c r="R44" s="312"/>
      <c r="S44" s="323"/>
      <c r="T44" s="308"/>
      <c r="U44" s="312"/>
      <c r="V44" s="323"/>
      <c r="W44" s="308"/>
      <c r="X44" s="312"/>
      <c r="Y44" s="323"/>
      <c r="Z44" s="308"/>
      <c r="AA44" s="312"/>
      <c r="AB44" s="323"/>
      <c r="AC44" s="308"/>
      <c r="AD44" s="312"/>
      <c r="AE44" s="323"/>
      <c r="AF44" s="308"/>
      <c r="AG44" s="312"/>
      <c r="AH44" s="323"/>
      <c r="AI44" s="308"/>
      <c r="AJ44" s="312"/>
      <c r="AK44" s="323"/>
      <c r="AL44" s="308"/>
      <c r="AM44" s="312"/>
      <c r="AN44" s="323"/>
      <c r="AO44" s="308"/>
      <c r="AP44" s="312"/>
      <c r="AQ44" s="323"/>
    </row>
    <row r="45" spans="1:43" s="220" customFormat="1" ht="18" customHeight="1" x14ac:dyDescent="0.2">
      <c r="A45" s="571">
        <f>Roster!A44</f>
        <v>0</v>
      </c>
      <c r="B45" s="396" t="e">
        <f>VLOOKUP(A45,Roster!A:B,2,FALSE)</f>
        <v>#N/A</v>
      </c>
      <c r="C45" s="272">
        <f>SUMIFS('Check Out'!N:N,'Check Out'!A:A,Payments!A45)</f>
        <v>0</v>
      </c>
      <c r="D45" s="272">
        <f t="shared" si="1"/>
        <v>0</v>
      </c>
      <c r="E45" s="272">
        <f t="shared" si="2"/>
        <v>0</v>
      </c>
      <c r="F45" s="289">
        <f t="shared" si="3"/>
        <v>0</v>
      </c>
      <c r="G45" s="298"/>
      <c r="H45" s="321"/>
      <c r="I45" s="313"/>
      <c r="J45" s="324"/>
      <c r="K45" s="316"/>
      <c r="L45" s="313"/>
      <c r="M45" s="324"/>
      <c r="N45" s="310"/>
      <c r="O45" s="313"/>
      <c r="P45" s="324"/>
      <c r="Q45" s="310"/>
      <c r="R45" s="313"/>
      <c r="S45" s="324"/>
      <c r="T45" s="310"/>
      <c r="U45" s="313"/>
      <c r="V45" s="324"/>
      <c r="W45" s="310"/>
      <c r="X45" s="313"/>
      <c r="Y45" s="324"/>
      <c r="Z45" s="310"/>
      <c r="AA45" s="313"/>
      <c r="AB45" s="324"/>
      <c r="AC45" s="310"/>
      <c r="AD45" s="313"/>
      <c r="AE45" s="324"/>
      <c r="AF45" s="310"/>
      <c r="AG45" s="313"/>
      <c r="AH45" s="324"/>
      <c r="AI45" s="310"/>
      <c r="AJ45" s="313"/>
      <c r="AK45" s="324"/>
      <c r="AL45" s="310"/>
      <c r="AM45" s="313"/>
      <c r="AN45" s="324"/>
      <c r="AO45" s="310"/>
      <c r="AP45" s="313"/>
      <c r="AQ45" s="324"/>
    </row>
    <row r="46" spans="1:43" s="220" customFormat="1" ht="18" customHeight="1" x14ac:dyDescent="0.2">
      <c r="A46" s="568">
        <f>Roster!A45</f>
        <v>0</v>
      </c>
      <c r="B46" s="395" t="e">
        <f>VLOOKUP(A46,Roster!A:B,2,FALSE)</f>
        <v>#N/A</v>
      </c>
      <c r="C46" s="271">
        <f>SUMIFS('Check Out'!N:N,'Check Out'!A:A,Payments!A46)</f>
        <v>0</v>
      </c>
      <c r="D46" s="271">
        <f t="shared" si="1"/>
        <v>0</v>
      </c>
      <c r="E46" s="271">
        <f t="shared" si="2"/>
        <v>0</v>
      </c>
      <c r="F46" s="288">
        <f t="shared" si="3"/>
        <v>0</v>
      </c>
      <c r="G46" s="298"/>
      <c r="H46" s="319"/>
      <c r="I46" s="312"/>
      <c r="J46" s="323"/>
      <c r="K46" s="315"/>
      <c r="L46" s="312"/>
      <c r="M46" s="323"/>
      <c r="N46" s="308"/>
      <c r="O46" s="312"/>
      <c r="P46" s="323"/>
      <c r="Q46" s="308"/>
      <c r="R46" s="312"/>
      <c r="S46" s="323"/>
      <c r="T46" s="308"/>
      <c r="U46" s="312"/>
      <c r="V46" s="323"/>
      <c r="W46" s="308"/>
      <c r="X46" s="312"/>
      <c r="Y46" s="323"/>
      <c r="Z46" s="308"/>
      <c r="AA46" s="312"/>
      <c r="AB46" s="323"/>
      <c r="AC46" s="308"/>
      <c r="AD46" s="312"/>
      <c r="AE46" s="323"/>
      <c r="AF46" s="308"/>
      <c r="AG46" s="312"/>
      <c r="AH46" s="323"/>
      <c r="AI46" s="308"/>
      <c r="AJ46" s="312"/>
      <c r="AK46" s="323"/>
      <c r="AL46" s="308"/>
      <c r="AM46" s="312"/>
      <c r="AN46" s="323"/>
      <c r="AO46" s="308"/>
      <c r="AP46" s="312"/>
      <c r="AQ46" s="323"/>
    </row>
    <row r="47" spans="1:43" s="220" customFormat="1" ht="18" customHeight="1" x14ac:dyDescent="0.2">
      <c r="A47" s="571">
        <f>Roster!A46</f>
        <v>0</v>
      </c>
      <c r="B47" s="396" t="e">
        <f>VLOOKUP(A47,Roster!A:B,2,FALSE)</f>
        <v>#N/A</v>
      </c>
      <c r="C47" s="272">
        <f>SUMIFS('Check Out'!N:N,'Check Out'!A:A,Payments!A47)</f>
        <v>0</v>
      </c>
      <c r="D47" s="272">
        <f t="shared" si="1"/>
        <v>0</v>
      </c>
      <c r="E47" s="272">
        <f t="shared" si="2"/>
        <v>0</v>
      </c>
      <c r="F47" s="289">
        <f t="shared" si="3"/>
        <v>0</v>
      </c>
      <c r="G47" s="298"/>
      <c r="H47" s="321"/>
      <c r="I47" s="313"/>
      <c r="J47" s="324"/>
      <c r="K47" s="316"/>
      <c r="L47" s="313"/>
      <c r="M47" s="324"/>
      <c r="N47" s="310"/>
      <c r="O47" s="313"/>
      <c r="P47" s="324"/>
      <c r="Q47" s="310"/>
      <c r="R47" s="313"/>
      <c r="S47" s="324"/>
      <c r="T47" s="310"/>
      <c r="U47" s="313"/>
      <c r="V47" s="324"/>
      <c r="W47" s="310"/>
      <c r="X47" s="313"/>
      <c r="Y47" s="324"/>
      <c r="Z47" s="310"/>
      <c r="AA47" s="313"/>
      <c r="AB47" s="324"/>
      <c r="AC47" s="310"/>
      <c r="AD47" s="313"/>
      <c r="AE47" s="324"/>
      <c r="AF47" s="310"/>
      <c r="AG47" s="313"/>
      <c r="AH47" s="324"/>
      <c r="AI47" s="310"/>
      <c r="AJ47" s="313"/>
      <c r="AK47" s="324"/>
      <c r="AL47" s="310"/>
      <c r="AM47" s="313"/>
      <c r="AN47" s="324"/>
      <c r="AO47" s="310"/>
      <c r="AP47" s="313"/>
      <c r="AQ47" s="324"/>
    </row>
    <row r="48" spans="1:43" s="220" customFormat="1" ht="18" customHeight="1" x14ac:dyDescent="0.2">
      <c r="A48" s="568">
        <f>Roster!A47</f>
        <v>0</v>
      </c>
      <c r="B48" s="395" t="e">
        <f>VLOOKUP(A48,Roster!A:B,2,FALSE)</f>
        <v>#N/A</v>
      </c>
      <c r="C48" s="271">
        <f>SUMIFS('Check Out'!N:N,'Check Out'!A:A,Payments!A48)</f>
        <v>0</v>
      </c>
      <c r="D48" s="271">
        <f t="shared" si="1"/>
        <v>0</v>
      </c>
      <c r="E48" s="271">
        <f t="shared" si="2"/>
        <v>0</v>
      </c>
      <c r="F48" s="288">
        <f t="shared" si="3"/>
        <v>0</v>
      </c>
      <c r="G48" s="298"/>
      <c r="H48" s="319"/>
      <c r="I48" s="312"/>
      <c r="J48" s="323"/>
      <c r="K48" s="315"/>
      <c r="L48" s="312"/>
      <c r="M48" s="323"/>
      <c r="N48" s="308"/>
      <c r="O48" s="312"/>
      <c r="P48" s="323"/>
      <c r="Q48" s="308"/>
      <c r="R48" s="312"/>
      <c r="S48" s="323"/>
      <c r="T48" s="308"/>
      <c r="U48" s="312"/>
      <c r="V48" s="323"/>
      <c r="W48" s="308"/>
      <c r="X48" s="312"/>
      <c r="Y48" s="323"/>
      <c r="Z48" s="308"/>
      <c r="AA48" s="312"/>
      <c r="AB48" s="323"/>
      <c r="AC48" s="308"/>
      <c r="AD48" s="312"/>
      <c r="AE48" s="323"/>
      <c r="AF48" s="308"/>
      <c r="AG48" s="312"/>
      <c r="AH48" s="323"/>
      <c r="AI48" s="308"/>
      <c r="AJ48" s="312"/>
      <c r="AK48" s="323"/>
      <c r="AL48" s="308"/>
      <c r="AM48" s="312"/>
      <c r="AN48" s="323"/>
      <c r="AO48" s="308"/>
      <c r="AP48" s="312"/>
      <c r="AQ48" s="323"/>
    </row>
    <row r="49" spans="1:43" s="220" customFormat="1" ht="18" customHeight="1" x14ac:dyDescent="0.2">
      <c r="A49" s="571">
        <f>Roster!A48</f>
        <v>0</v>
      </c>
      <c r="B49" s="396" t="e">
        <f>VLOOKUP(A49,Roster!A:B,2,FALSE)</f>
        <v>#N/A</v>
      </c>
      <c r="C49" s="272">
        <f>SUMIFS('Check Out'!N:N,'Check Out'!A:A,Payments!A49)</f>
        <v>0</v>
      </c>
      <c r="D49" s="272">
        <f t="shared" si="1"/>
        <v>0</v>
      </c>
      <c r="E49" s="272">
        <f t="shared" si="2"/>
        <v>0</v>
      </c>
      <c r="F49" s="289">
        <f t="shared" si="3"/>
        <v>0</v>
      </c>
      <c r="G49" s="298"/>
      <c r="H49" s="321"/>
      <c r="I49" s="313"/>
      <c r="J49" s="324"/>
      <c r="K49" s="316"/>
      <c r="L49" s="313"/>
      <c r="M49" s="324"/>
      <c r="N49" s="310"/>
      <c r="O49" s="313"/>
      <c r="P49" s="324"/>
      <c r="Q49" s="310"/>
      <c r="R49" s="313"/>
      <c r="S49" s="324"/>
      <c r="T49" s="310"/>
      <c r="U49" s="313"/>
      <c r="V49" s="324"/>
      <c r="W49" s="310"/>
      <c r="X49" s="313"/>
      <c r="Y49" s="324"/>
      <c r="Z49" s="310"/>
      <c r="AA49" s="313"/>
      <c r="AB49" s="324"/>
      <c r="AC49" s="310"/>
      <c r="AD49" s="313"/>
      <c r="AE49" s="324"/>
      <c r="AF49" s="310"/>
      <c r="AG49" s="313"/>
      <c r="AH49" s="324"/>
      <c r="AI49" s="310"/>
      <c r="AJ49" s="313"/>
      <c r="AK49" s="324"/>
      <c r="AL49" s="310"/>
      <c r="AM49" s="313"/>
      <c r="AN49" s="324"/>
      <c r="AO49" s="310"/>
      <c r="AP49" s="313"/>
      <c r="AQ49" s="324"/>
    </row>
    <row r="50" spans="1:43" s="220" customFormat="1" ht="18" customHeight="1" x14ac:dyDescent="0.2">
      <c r="A50" s="568">
        <f>Roster!A49</f>
        <v>0</v>
      </c>
      <c r="B50" s="395" t="e">
        <f>VLOOKUP(A50,Roster!A:B,2,FALSE)</f>
        <v>#N/A</v>
      </c>
      <c r="C50" s="271">
        <f>SUMIFS('Check Out'!N:N,'Check Out'!A:A,Payments!A50)</f>
        <v>0</v>
      </c>
      <c r="D50" s="271">
        <f t="shared" si="1"/>
        <v>0</v>
      </c>
      <c r="E50" s="271">
        <f t="shared" si="2"/>
        <v>0</v>
      </c>
      <c r="F50" s="288">
        <f t="shared" si="3"/>
        <v>0</v>
      </c>
      <c r="G50" s="298"/>
      <c r="H50" s="319"/>
      <c r="I50" s="312"/>
      <c r="J50" s="323"/>
      <c r="K50" s="315"/>
      <c r="L50" s="312"/>
      <c r="M50" s="323"/>
      <c r="N50" s="308"/>
      <c r="O50" s="312"/>
      <c r="P50" s="323"/>
      <c r="Q50" s="308"/>
      <c r="R50" s="312"/>
      <c r="S50" s="323"/>
      <c r="T50" s="308"/>
      <c r="U50" s="312"/>
      <c r="V50" s="323"/>
      <c r="W50" s="308"/>
      <c r="X50" s="312"/>
      <c r="Y50" s="323"/>
      <c r="Z50" s="308"/>
      <c r="AA50" s="312"/>
      <c r="AB50" s="323"/>
      <c r="AC50" s="308"/>
      <c r="AD50" s="312"/>
      <c r="AE50" s="323"/>
      <c r="AF50" s="308"/>
      <c r="AG50" s="312"/>
      <c r="AH50" s="323"/>
      <c r="AI50" s="308"/>
      <c r="AJ50" s="312"/>
      <c r="AK50" s="323"/>
      <c r="AL50" s="308"/>
      <c r="AM50" s="312"/>
      <c r="AN50" s="323"/>
      <c r="AO50" s="308"/>
      <c r="AP50" s="312"/>
      <c r="AQ50" s="323"/>
    </row>
    <row r="51" spans="1:43" s="220" customFormat="1" ht="18" customHeight="1" x14ac:dyDescent="0.2">
      <c r="A51" s="571">
        <f>Roster!A50</f>
        <v>0</v>
      </c>
      <c r="B51" s="396" t="e">
        <f>VLOOKUP(A51,Roster!A:B,2,FALSE)</f>
        <v>#N/A</v>
      </c>
      <c r="C51" s="272">
        <f>SUMIFS('Check Out'!N:N,'Check Out'!A:A,Payments!A51)</f>
        <v>0</v>
      </c>
      <c r="D51" s="272">
        <f t="shared" si="1"/>
        <v>0</v>
      </c>
      <c r="E51" s="272">
        <f t="shared" si="2"/>
        <v>0</v>
      </c>
      <c r="F51" s="289">
        <f t="shared" si="3"/>
        <v>0</v>
      </c>
      <c r="G51" s="298"/>
      <c r="H51" s="321"/>
      <c r="I51" s="313"/>
      <c r="J51" s="324"/>
      <c r="K51" s="316"/>
      <c r="L51" s="313"/>
      <c r="M51" s="324"/>
      <c r="N51" s="310"/>
      <c r="O51" s="313"/>
      <c r="P51" s="324"/>
      <c r="Q51" s="310"/>
      <c r="R51" s="313"/>
      <c r="S51" s="324"/>
      <c r="T51" s="310"/>
      <c r="U51" s="313"/>
      <c r="V51" s="324"/>
      <c r="W51" s="310"/>
      <c r="X51" s="313"/>
      <c r="Y51" s="324"/>
      <c r="Z51" s="310"/>
      <c r="AA51" s="313"/>
      <c r="AB51" s="324"/>
      <c r="AC51" s="310"/>
      <c r="AD51" s="313"/>
      <c r="AE51" s="324"/>
      <c r="AF51" s="310"/>
      <c r="AG51" s="313"/>
      <c r="AH51" s="324"/>
      <c r="AI51" s="310"/>
      <c r="AJ51" s="313"/>
      <c r="AK51" s="324"/>
      <c r="AL51" s="310"/>
      <c r="AM51" s="313"/>
      <c r="AN51" s="324"/>
      <c r="AO51" s="310"/>
      <c r="AP51" s="313"/>
      <c r="AQ51" s="324"/>
    </row>
    <row r="52" spans="1:43" s="220" customFormat="1" ht="18" customHeight="1" x14ac:dyDescent="0.2">
      <c r="A52" s="568">
        <f>Roster!A51</f>
        <v>0</v>
      </c>
      <c r="B52" s="395" t="e">
        <f>VLOOKUP(A52,Roster!A:B,2,FALSE)</f>
        <v>#N/A</v>
      </c>
      <c r="C52" s="271">
        <f>SUMIFS('Check Out'!N:N,'Check Out'!A:A,Payments!A52)</f>
        <v>0</v>
      </c>
      <c r="D52" s="271">
        <f t="shared" si="1"/>
        <v>0</v>
      </c>
      <c r="E52" s="271">
        <f t="shared" si="2"/>
        <v>0</v>
      </c>
      <c r="F52" s="288">
        <f t="shared" si="3"/>
        <v>0</v>
      </c>
      <c r="G52" s="298"/>
      <c r="H52" s="319"/>
      <c r="I52" s="312"/>
      <c r="J52" s="323"/>
      <c r="K52" s="315"/>
      <c r="L52" s="312"/>
      <c r="M52" s="323"/>
      <c r="N52" s="308"/>
      <c r="O52" s="312"/>
      <c r="P52" s="323"/>
      <c r="Q52" s="308"/>
      <c r="R52" s="312"/>
      <c r="S52" s="323"/>
      <c r="T52" s="308"/>
      <c r="U52" s="312"/>
      <c r="V52" s="323"/>
      <c r="W52" s="308"/>
      <c r="X52" s="312"/>
      <c r="Y52" s="323"/>
      <c r="Z52" s="308"/>
      <c r="AA52" s="312"/>
      <c r="AB52" s="323"/>
      <c r="AC52" s="308"/>
      <c r="AD52" s="312"/>
      <c r="AE52" s="323"/>
      <c r="AF52" s="308"/>
      <c r="AG52" s="312"/>
      <c r="AH52" s="323"/>
      <c r="AI52" s="308"/>
      <c r="AJ52" s="312"/>
      <c r="AK52" s="323"/>
      <c r="AL52" s="308"/>
      <c r="AM52" s="312"/>
      <c r="AN52" s="323"/>
      <c r="AO52" s="308"/>
      <c r="AP52" s="312"/>
      <c r="AQ52" s="323"/>
    </row>
    <row r="53" spans="1:43" s="220" customFormat="1" ht="18" customHeight="1" x14ac:dyDescent="0.2">
      <c r="A53" s="571">
        <f>Roster!A52</f>
        <v>0</v>
      </c>
      <c r="B53" s="396" t="e">
        <f>VLOOKUP(A53,Roster!A:B,2,FALSE)</f>
        <v>#N/A</v>
      </c>
      <c r="C53" s="272">
        <f>SUMIFS('Check Out'!N:N,'Check Out'!A:A,Payments!A53)</f>
        <v>0</v>
      </c>
      <c r="D53" s="272">
        <f t="shared" si="1"/>
        <v>0</v>
      </c>
      <c r="E53" s="272">
        <f t="shared" si="2"/>
        <v>0</v>
      </c>
      <c r="F53" s="289">
        <f t="shared" si="3"/>
        <v>0</v>
      </c>
      <c r="G53" s="298"/>
      <c r="H53" s="321"/>
      <c r="I53" s="313"/>
      <c r="J53" s="324"/>
      <c r="K53" s="316"/>
      <c r="L53" s="313"/>
      <c r="M53" s="324"/>
      <c r="N53" s="310"/>
      <c r="O53" s="313"/>
      <c r="P53" s="324"/>
      <c r="Q53" s="310"/>
      <c r="R53" s="313"/>
      <c r="S53" s="324"/>
      <c r="T53" s="310"/>
      <c r="U53" s="313"/>
      <c r="V53" s="324"/>
      <c r="W53" s="310"/>
      <c r="X53" s="313"/>
      <c r="Y53" s="324"/>
      <c r="Z53" s="310"/>
      <c r="AA53" s="313"/>
      <c r="AB53" s="324"/>
      <c r="AC53" s="310"/>
      <c r="AD53" s="313"/>
      <c r="AE53" s="324"/>
      <c r="AF53" s="310"/>
      <c r="AG53" s="313"/>
      <c r="AH53" s="324"/>
      <c r="AI53" s="310"/>
      <c r="AJ53" s="313"/>
      <c r="AK53" s="324"/>
      <c r="AL53" s="310"/>
      <c r="AM53" s="313"/>
      <c r="AN53" s="324"/>
      <c r="AO53" s="310"/>
      <c r="AP53" s="313"/>
      <c r="AQ53" s="324"/>
    </row>
    <row r="54" spans="1:43" s="220" customFormat="1" ht="18" customHeight="1" x14ac:dyDescent="0.2">
      <c r="A54" s="568">
        <f>Roster!A53</f>
        <v>0</v>
      </c>
      <c r="B54" s="395" t="e">
        <f>VLOOKUP(A54,Roster!A:B,2,FALSE)</f>
        <v>#N/A</v>
      </c>
      <c r="C54" s="271">
        <f>SUMIFS('Check Out'!N:N,'Check Out'!A:A,Payments!A54)</f>
        <v>0</v>
      </c>
      <c r="D54" s="271">
        <f t="shared" si="1"/>
        <v>0</v>
      </c>
      <c r="E54" s="271">
        <f t="shared" si="2"/>
        <v>0</v>
      </c>
      <c r="F54" s="288">
        <f t="shared" si="3"/>
        <v>0</v>
      </c>
      <c r="G54" s="298"/>
      <c r="H54" s="319"/>
      <c r="I54" s="312"/>
      <c r="J54" s="323"/>
      <c r="K54" s="315"/>
      <c r="L54" s="312"/>
      <c r="M54" s="323"/>
      <c r="N54" s="308"/>
      <c r="O54" s="312"/>
      <c r="P54" s="323"/>
      <c r="Q54" s="308"/>
      <c r="R54" s="312"/>
      <c r="S54" s="323"/>
      <c r="T54" s="308"/>
      <c r="U54" s="312"/>
      <c r="V54" s="323"/>
      <c r="W54" s="308"/>
      <c r="X54" s="312"/>
      <c r="Y54" s="323"/>
      <c r="Z54" s="308"/>
      <c r="AA54" s="312"/>
      <c r="AB54" s="323"/>
      <c r="AC54" s="308"/>
      <c r="AD54" s="312"/>
      <c r="AE54" s="323"/>
      <c r="AF54" s="308"/>
      <c r="AG54" s="312"/>
      <c r="AH54" s="323"/>
      <c r="AI54" s="308"/>
      <c r="AJ54" s="312"/>
      <c r="AK54" s="323"/>
      <c r="AL54" s="308"/>
      <c r="AM54" s="312"/>
      <c r="AN54" s="323"/>
      <c r="AO54" s="308"/>
      <c r="AP54" s="312"/>
      <c r="AQ54" s="323"/>
    </row>
    <row r="55" spans="1:43" s="220" customFormat="1" ht="18" customHeight="1" x14ac:dyDescent="0.2">
      <c r="A55" s="571">
        <f>Roster!A54</f>
        <v>0</v>
      </c>
      <c r="B55" s="396" t="e">
        <f>VLOOKUP(A55,Roster!A:B,2,FALSE)</f>
        <v>#N/A</v>
      </c>
      <c r="C55" s="272">
        <f>SUMIFS('Check Out'!N:N,'Check Out'!A:A,Payments!A55)</f>
        <v>0</v>
      </c>
      <c r="D55" s="272">
        <f t="shared" si="1"/>
        <v>0</v>
      </c>
      <c r="E55" s="272">
        <f t="shared" si="2"/>
        <v>0</v>
      </c>
      <c r="F55" s="289">
        <f t="shared" si="3"/>
        <v>0</v>
      </c>
      <c r="G55" s="298"/>
      <c r="H55" s="321"/>
      <c r="I55" s="313"/>
      <c r="J55" s="324"/>
      <c r="K55" s="316"/>
      <c r="L55" s="313"/>
      <c r="M55" s="324"/>
      <c r="N55" s="310"/>
      <c r="O55" s="313"/>
      <c r="P55" s="324"/>
      <c r="Q55" s="310"/>
      <c r="R55" s="313"/>
      <c r="S55" s="324"/>
      <c r="T55" s="310"/>
      <c r="U55" s="313"/>
      <c r="V55" s="324"/>
      <c r="W55" s="310"/>
      <c r="X55" s="313"/>
      <c r="Y55" s="324"/>
      <c r="Z55" s="310"/>
      <c r="AA55" s="313"/>
      <c r="AB55" s="324"/>
      <c r="AC55" s="310"/>
      <c r="AD55" s="313"/>
      <c r="AE55" s="324"/>
      <c r="AF55" s="310"/>
      <c r="AG55" s="313"/>
      <c r="AH55" s="324"/>
      <c r="AI55" s="310"/>
      <c r="AJ55" s="313"/>
      <c r="AK55" s="324"/>
      <c r="AL55" s="310"/>
      <c r="AM55" s="313"/>
      <c r="AN55" s="324"/>
      <c r="AO55" s="310"/>
      <c r="AP55" s="313"/>
      <c r="AQ55" s="324"/>
    </row>
    <row r="56" spans="1:43" s="220" customFormat="1" ht="18" customHeight="1" x14ac:dyDescent="0.2">
      <c r="A56" s="568">
        <f>Roster!A55</f>
        <v>0</v>
      </c>
      <c r="B56" s="395" t="e">
        <f>VLOOKUP(A56,Roster!A:B,2,FALSE)</f>
        <v>#N/A</v>
      </c>
      <c r="C56" s="271">
        <f>SUMIFS('Check Out'!N:N,'Check Out'!A:A,Payments!A56)</f>
        <v>0</v>
      </c>
      <c r="D56" s="271">
        <f t="shared" si="1"/>
        <v>0</v>
      </c>
      <c r="E56" s="271">
        <f t="shared" si="2"/>
        <v>0</v>
      </c>
      <c r="F56" s="288">
        <f t="shared" si="3"/>
        <v>0</v>
      </c>
      <c r="G56" s="298"/>
      <c r="H56" s="319"/>
      <c r="I56" s="312"/>
      <c r="J56" s="323"/>
      <c r="K56" s="315"/>
      <c r="L56" s="312"/>
      <c r="M56" s="323"/>
      <c r="N56" s="308"/>
      <c r="O56" s="312"/>
      <c r="P56" s="323"/>
      <c r="Q56" s="308"/>
      <c r="R56" s="312"/>
      <c r="S56" s="323"/>
      <c r="T56" s="308"/>
      <c r="U56" s="312"/>
      <c r="V56" s="323"/>
      <c r="W56" s="308"/>
      <c r="X56" s="312"/>
      <c r="Y56" s="323"/>
      <c r="Z56" s="308"/>
      <c r="AA56" s="312"/>
      <c r="AB56" s="323"/>
      <c r="AC56" s="308"/>
      <c r="AD56" s="312"/>
      <c r="AE56" s="323"/>
      <c r="AF56" s="308"/>
      <c r="AG56" s="312"/>
      <c r="AH56" s="323"/>
      <c r="AI56" s="308"/>
      <c r="AJ56" s="312"/>
      <c r="AK56" s="323"/>
      <c r="AL56" s="308"/>
      <c r="AM56" s="312"/>
      <c r="AN56" s="323"/>
      <c r="AO56" s="308"/>
      <c r="AP56" s="312"/>
      <c r="AQ56" s="323"/>
    </row>
    <row r="57" spans="1:43" s="220" customFormat="1" ht="18" customHeight="1" x14ac:dyDescent="0.2">
      <c r="A57" s="571">
        <f>Roster!A56</f>
        <v>0</v>
      </c>
      <c r="B57" s="396" t="e">
        <f>VLOOKUP(A57,Roster!A:B,2,FALSE)</f>
        <v>#N/A</v>
      </c>
      <c r="C57" s="272">
        <f>SUMIFS('Check Out'!N:N,'Check Out'!A:A,Payments!A57)</f>
        <v>0</v>
      </c>
      <c r="D57" s="272">
        <f t="shared" si="1"/>
        <v>0</v>
      </c>
      <c r="E57" s="272">
        <f t="shared" si="2"/>
        <v>0</v>
      </c>
      <c r="F57" s="289">
        <f t="shared" si="3"/>
        <v>0</v>
      </c>
      <c r="G57" s="298"/>
      <c r="H57" s="321"/>
      <c r="I57" s="313"/>
      <c r="J57" s="324"/>
      <c r="K57" s="316"/>
      <c r="L57" s="313"/>
      <c r="M57" s="324"/>
      <c r="N57" s="310"/>
      <c r="O57" s="313"/>
      <c r="P57" s="324"/>
      <c r="Q57" s="310"/>
      <c r="R57" s="313"/>
      <c r="S57" s="324"/>
      <c r="T57" s="310"/>
      <c r="U57" s="313"/>
      <c r="V57" s="324"/>
      <c r="W57" s="310"/>
      <c r="X57" s="313"/>
      <c r="Y57" s="324"/>
      <c r="Z57" s="310"/>
      <c r="AA57" s="313"/>
      <c r="AB57" s="324"/>
      <c r="AC57" s="310"/>
      <c r="AD57" s="313"/>
      <c r="AE57" s="324"/>
      <c r="AF57" s="310"/>
      <c r="AG57" s="313"/>
      <c r="AH57" s="324"/>
      <c r="AI57" s="310"/>
      <c r="AJ57" s="313"/>
      <c r="AK57" s="324"/>
      <c r="AL57" s="310"/>
      <c r="AM57" s="313"/>
      <c r="AN57" s="324"/>
      <c r="AO57" s="310"/>
      <c r="AP57" s="313"/>
      <c r="AQ57" s="324"/>
    </row>
    <row r="58" spans="1:43" s="220" customFormat="1" ht="18" customHeight="1" x14ac:dyDescent="0.2">
      <c r="A58" s="568">
        <f>Roster!A57</f>
        <v>0</v>
      </c>
      <c r="B58" s="395" t="e">
        <f>VLOOKUP(A58,Roster!A:B,2,FALSE)</f>
        <v>#N/A</v>
      </c>
      <c r="C58" s="271">
        <f>SUMIFS('Check Out'!N:N,'Check Out'!A:A,Payments!A58)</f>
        <v>0</v>
      </c>
      <c r="D58" s="271">
        <f t="shared" si="1"/>
        <v>0</v>
      </c>
      <c r="E58" s="271">
        <f t="shared" si="2"/>
        <v>0</v>
      </c>
      <c r="F58" s="288">
        <f t="shared" si="3"/>
        <v>0</v>
      </c>
      <c r="G58" s="298"/>
      <c r="H58" s="319"/>
      <c r="I58" s="312"/>
      <c r="J58" s="323"/>
      <c r="K58" s="315"/>
      <c r="L58" s="312"/>
      <c r="M58" s="323"/>
      <c r="N58" s="308"/>
      <c r="O58" s="312"/>
      <c r="P58" s="323"/>
      <c r="Q58" s="308"/>
      <c r="R58" s="312"/>
      <c r="S58" s="323"/>
      <c r="T58" s="308"/>
      <c r="U58" s="312"/>
      <c r="V58" s="323"/>
      <c r="W58" s="308"/>
      <c r="X58" s="312"/>
      <c r="Y58" s="323"/>
      <c r="Z58" s="308"/>
      <c r="AA58" s="312"/>
      <c r="AB58" s="323"/>
      <c r="AC58" s="308"/>
      <c r="AD58" s="312"/>
      <c r="AE58" s="323"/>
      <c r="AF58" s="308"/>
      <c r="AG58" s="312"/>
      <c r="AH58" s="323"/>
      <c r="AI58" s="308"/>
      <c r="AJ58" s="312"/>
      <c r="AK58" s="323"/>
      <c r="AL58" s="308"/>
      <c r="AM58" s="312"/>
      <c r="AN58" s="323"/>
      <c r="AO58" s="308"/>
      <c r="AP58" s="312"/>
      <c r="AQ58" s="323"/>
    </row>
    <row r="59" spans="1:43" s="220" customFormat="1" ht="18" customHeight="1" x14ac:dyDescent="0.2">
      <c r="A59" s="571">
        <f>Roster!A58</f>
        <v>0</v>
      </c>
      <c r="B59" s="396" t="e">
        <f>VLOOKUP(A59,Roster!A:B,2,FALSE)</f>
        <v>#N/A</v>
      </c>
      <c r="C59" s="272">
        <f>SUMIFS('Check Out'!N:N,'Check Out'!A:A,Payments!A59)</f>
        <v>0</v>
      </c>
      <c r="D59" s="272">
        <f t="shared" si="1"/>
        <v>0</v>
      </c>
      <c r="E59" s="272">
        <f t="shared" si="2"/>
        <v>0</v>
      </c>
      <c r="F59" s="289">
        <f t="shared" si="3"/>
        <v>0</v>
      </c>
      <c r="G59" s="298"/>
      <c r="H59" s="321"/>
      <c r="I59" s="313"/>
      <c r="J59" s="324"/>
      <c r="K59" s="316"/>
      <c r="L59" s="313"/>
      <c r="M59" s="324"/>
      <c r="N59" s="310"/>
      <c r="O59" s="313"/>
      <c r="P59" s="324"/>
      <c r="Q59" s="310"/>
      <c r="R59" s="313"/>
      <c r="S59" s="324"/>
      <c r="T59" s="310"/>
      <c r="U59" s="313"/>
      <c r="V59" s="324"/>
      <c r="W59" s="310"/>
      <c r="X59" s="313"/>
      <c r="Y59" s="324"/>
      <c r="Z59" s="310"/>
      <c r="AA59" s="313"/>
      <c r="AB59" s="324"/>
      <c r="AC59" s="310"/>
      <c r="AD59" s="313"/>
      <c r="AE59" s="324"/>
      <c r="AF59" s="310"/>
      <c r="AG59" s="313"/>
      <c r="AH59" s="324"/>
      <c r="AI59" s="310"/>
      <c r="AJ59" s="313"/>
      <c r="AK59" s="324"/>
      <c r="AL59" s="310"/>
      <c r="AM59" s="313"/>
      <c r="AN59" s="324"/>
      <c r="AO59" s="310"/>
      <c r="AP59" s="313"/>
      <c r="AQ59" s="324"/>
    </row>
    <row r="60" spans="1:43" s="220" customFormat="1" ht="18" customHeight="1" x14ac:dyDescent="0.2">
      <c r="A60" s="568">
        <f>Roster!A59</f>
        <v>0</v>
      </c>
      <c r="B60" s="395" t="e">
        <f>VLOOKUP(A60,Roster!A:B,2,FALSE)</f>
        <v>#N/A</v>
      </c>
      <c r="C60" s="271">
        <f>SUMIFS('Check Out'!N:N,'Check Out'!A:A,Payments!A60)</f>
        <v>0</v>
      </c>
      <c r="D60" s="271">
        <f t="shared" si="1"/>
        <v>0</v>
      </c>
      <c r="E60" s="271">
        <f t="shared" si="2"/>
        <v>0</v>
      </c>
      <c r="F60" s="288">
        <f t="shared" si="3"/>
        <v>0</v>
      </c>
      <c r="G60" s="298"/>
      <c r="H60" s="319"/>
      <c r="I60" s="312"/>
      <c r="J60" s="323"/>
      <c r="K60" s="315"/>
      <c r="L60" s="312"/>
      <c r="M60" s="323"/>
      <c r="N60" s="308"/>
      <c r="O60" s="312"/>
      <c r="P60" s="323"/>
      <c r="Q60" s="308"/>
      <c r="R60" s="312"/>
      <c r="S60" s="323"/>
      <c r="T60" s="308"/>
      <c r="U60" s="312"/>
      <c r="V60" s="323"/>
      <c r="W60" s="308"/>
      <c r="X60" s="312"/>
      <c r="Y60" s="323"/>
      <c r="Z60" s="308"/>
      <c r="AA60" s="312"/>
      <c r="AB60" s="323"/>
      <c r="AC60" s="308"/>
      <c r="AD60" s="312"/>
      <c r="AE60" s="323"/>
      <c r="AF60" s="308"/>
      <c r="AG60" s="312"/>
      <c r="AH60" s="323"/>
      <c r="AI60" s="308"/>
      <c r="AJ60" s="312"/>
      <c r="AK60" s="323"/>
      <c r="AL60" s="308"/>
      <c r="AM60" s="312"/>
      <c r="AN60" s="323"/>
      <c r="AO60" s="308"/>
      <c r="AP60" s="312"/>
      <c r="AQ60" s="323"/>
    </row>
    <row r="61" spans="1:43" s="220" customFormat="1" ht="18" customHeight="1" x14ac:dyDescent="0.2">
      <c r="A61" s="571">
        <f>Roster!A60</f>
        <v>0</v>
      </c>
      <c r="B61" s="396" t="e">
        <f>VLOOKUP(A61,Roster!A:B,2,FALSE)</f>
        <v>#N/A</v>
      </c>
      <c r="C61" s="272">
        <f>SUMIFS('Check Out'!N:N,'Check Out'!A:A,Payments!A61)</f>
        <v>0</v>
      </c>
      <c r="D61" s="272">
        <f t="shared" si="1"/>
        <v>0</v>
      </c>
      <c r="E61" s="272">
        <f t="shared" si="2"/>
        <v>0</v>
      </c>
      <c r="F61" s="289">
        <f t="shared" si="3"/>
        <v>0</v>
      </c>
      <c r="G61" s="298"/>
      <c r="H61" s="321"/>
      <c r="I61" s="313"/>
      <c r="J61" s="324"/>
      <c r="K61" s="316"/>
      <c r="L61" s="313"/>
      <c r="M61" s="324"/>
      <c r="N61" s="310"/>
      <c r="O61" s="313"/>
      <c r="P61" s="324"/>
      <c r="Q61" s="310"/>
      <c r="R61" s="313"/>
      <c r="S61" s="324"/>
      <c r="T61" s="310"/>
      <c r="U61" s="313"/>
      <c r="V61" s="324"/>
      <c r="W61" s="310"/>
      <c r="X61" s="313"/>
      <c r="Y61" s="324"/>
      <c r="Z61" s="310"/>
      <c r="AA61" s="313"/>
      <c r="AB61" s="324"/>
      <c r="AC61" s="310"/>
      <c r="AD61" s="313"/>
      <c r="AE61" s="324"/>
      <c r="AF61" s="310"/>
      <c r="AG61" s="313"/>
      <c r="AH61" s="324"/>
      <c r="AI61" s="310"/>
      <c r="AJ61" s="313"/>
      <c r="AK61" s="324"/>
      <c r="AL61" s="310"/>
      <c r="AM61" s="313"/>
      <c r="AN61" s="324"/>
      <c r="AO61" s="310"/>
      <c r="AP61" s="313"/>
      <c r="AQ61" s="324"/>
    </row>
    <row r="62" spans="1:43" s="220" customFormat="1" ht="18" customHeight="1" x14ac:dyDescent="0.2">
      <c r="A62" s="568">
        <f>Roster!A61</f>
        <v>0</v>
      </c>
      <c r="B62" s="395" t="e">
        <f>VLOOKUP(A62,Roster!A:B,2,FALSE)</f>
        <v>#N/A</v>
      </c>
      <c r="C62" s="271">
        <f>SUMIFS('Check Out'!N:N,'Check Out'!A:A,Payments!A62)</f>
        <v>0</v>
      </c>
      <c r="D62" s="271">
        <f t="shared" si="1"/>
        <v>0</v>
      </c>
      <c r="E62" s="271">
        <f t="shared" si="2"/>
        <v>0</v>
      </c>
      <c r="F62" s="288">
        <f t="shared" si="3"/>
        <v>0</v>
      </c>
      <c r="G62" s="298"/>
      <c r="H62" s="319"/>
      <c r="I62" s="312"/>
      <c r="J62" s="323"/>
      <c r="K62" s="315"/>
      <c r="L62" s="312"/>
      <c r="M62" s="323"/>
      <c r="N62" s="308"/>
      <c r="O62" s="312"/>
      <c r="P62" s="323"/>
      <c r="Q62" s="308"/>
      <c r="R62" s="312"/>
      <c r="S62" s="323"/>
      <c r="T62" s="308"/>
      <c r="U62" s="312"/>
      <c r="V62" s="323"/>
      <c r="W62" s="308"/>
      <c r="X62" s="312"/>
      <c r="Y62" s="323"/>
      <c r="Z62" s="308"/>
      <c r="AA62" s="312"/>
      <c r="AB62" s="323"/>
      <c r="AC62" s="308"/>
      <c r="AD62" s="312"/>
      <c r="AE62" s="323"/>
      <c r="AF62" s="308"/>
      <c r="AG62" s="312"/>
      <c r="AH62" s="323"/>
      <c r="AI62" s="308"/>
      <c r="AJ62" s="312"/>
      <c r="AK62" s="323"/>
      <c r="AL62" s="308"/>
      <c r="AM62" s="312"/>
      <c r="AN62" s="323"/>
      <c r="AO62" s="308"/>
      <c r="AP62" s="312"/>
      <c r="AQ62" s="323"/>
    </row>
    <row r="63" spans="1:43" s="220" customFormat="1" ht="18" customHeight="1" x14ac:dyDescent="0.2">
      <c r="A63" s="571">
        <f>Roster!A62</f>
        <v>0</v>
      </c>
      <c r="B63" s="396" t="e">
        <f>VLOOKUP(A63,Roster!A:B,2,FALSE)</f>
        <v>#N/A</v>
      </c>
      <c r="C63" s="272">
        <f>SUMIFS('Check Out'!N:N,'Check Out'!A:A,Payments!A63)</f>
        <v>0</v>
      </c>
      <c r="D63" s="272">
        <f t="shared" si="1"/>
        <v>0</v>
      </c>
      <c r="E63" s="272">
        <f t="shared" si="2"/>
        <v>0</v>
      </c>
      <c r="F63" s="289">
        <f t="shared" si="3"/>
        <v>0</v>
      </c>
      <c r="G63" s="298"/>
      <c r="H63" s="321"/>
      <c r="I63" s="313"/>
      <c r="J63" s="324"/>
      <c r="K63" s="316"/>
      <c r="L63" s="313"/>
      <c r="M63" s="324"/>
      <c r="N63" s="310"/>
      <c r="O63" s="313"/>
      <c r="P63" s="324"/>
      <c r="Q63" s="310"/>
      <c r="R63" s="313"/>
      <c r="S63" s="324"/>
      <c r="T63" s="310"/>
      <c r="U63" s="313"/>
      <c r="V63" s="324"/>
      <c r="W63" s="310"/>
      <c r="X63" s="313"/>
      <c r="Y63" s="324"/>
      <c r="Z63" s="310"/>
      <c r="AA63" s="313"/>
      <c r="AB63" s="324"/>
      <c r="AC63" s="310"/>
      <c r="AD63" s="313"/>
      <c r="AE63" s="324"/>
      <c r="AF63" s="310"/>
      <c r="AG63" s="313"/>
      <c r="AH63" s="324"/>
      <c r="AI63" s="310"/>
      <c r="AJ63" s="313"/>
      <c r="AK63" s="324"/>
      <c r="AL63" s="310"/>
      <c r="AM63" s="313"/>
      <c r="AN63" s="324"/>
      <c r="AO63" s="310"/>
      <c r="AP63" s="313"/>
      <c r="AQ63" s="324"/>
    </row>
    <row r="64" spans="1:43" s="220" customFormat="1" ht="18" customHeight="1" x14ac:dyDescent="0.2">
      <c r="A64" s="568">
        <f>Roster!A63</f>
        <v>0</v>
      </c>
      <c r="B64" s="395" t="e">
        <f>VLOOKUP(A64,Roster!A:B,2,FALSE)</f>
        <v>#N/A</v>
      </c>
      <c r="C64" s="271">
        <f>SUMIFS('Check Out'!N:N,'Check Out'!A:A,Payments!A64)</f>
        <v>0</v>
      </c>
      <c r="D64" s="271">
        <f t="shared" si="1"/>
        <v>0</v>
      </c>
      <c r="E64" s="271">
        <f t="shared" si="2"/>
        <v>0</v>
      </c>
      <c r="F64" s="288">
        <f t="shared" si="3"/>
        <v>0</v>
      </c>
      <c r="G64" s="298"/>
      <c r="H64" s="319"/>
      <c r="I64" s="312"/>
      <c r="J64" s="323"/>
      <c r="K64" s="315"/>
      <c r="L64" s="312"/>
      <c r="M64" s="323"/>
      <c r="N64" s="308"/>
      <c r="O64" s="312"/>
      <c r="P64" s="323"/>
      <c r="Q64" s="308"/>
      <c r="R64" s="312"/>
      <c r="S64" s="323"/>
      <c r="T64" s="308"/>
      <c r="U64" s="312"/>
      <c r="V64" s="323"/>
      <c r="W64" s="308"/>
      <c r="X64" s="312"/>
      <c r="Y64" s="323"/>
      <c r="Z64" s="308"/>
      <c r="AA64" s="312"/>
      <c r="AB64" s="323"/>
      <c r="AC64" s="308"/>
      <c r="AD64" s="312"/>
      <c r="AE64" s="323"/>
      <c r="AF64" s="308"/>
      <c r="AG64" s="312"/>
      <c r="AH64" s="323"/>
      <c r="AI64" s="308"/>
      <c r="AJ64" s="312"/>
      <c r="AK64" s="323"/>
      <c r="AL64" s="308"/>
      <c r="AM64" s="312"/>
      <c r="AN64" s="323"/>
      <c r="AO64" s="308"/>
      <c r="AP64" s="312"/>
      <c r="AQ64" s="323"/>
    </row>
    <row r="65" spans="1:43" s="220" customFormat="1" ht="18" customHeight="1" x14ac:dyDescent="0.2">
      <c r="A65" s="571">
        <f>Roster!A64</f>
        <v>0</v>
      </c>
      <c r="B65" s="396" t="e">
        <f>VLOOKUP(A65,Roster!A:B,2,FALSE)</f>
        <v>#N/A</v>
      </c>
      <c r="C65" s="272">
        <f>SUMIFS('Check Out'!N:N,'Check Out'!A:A,Payments!A65)</f>
        <v>0</v>
      </c>
      <c r="D65" s="272">
        <f t="shared" si="1"/>
        <v>0</v>
      </c>
      <c r="E65" s="272">
        <f t="shared" si="2"/>
        <v>0</v>
      </c>
      <c r="F65" s="289">
        <f t="shared" si="3"/>
        <v>0</v>
      </c>
      <c r="G65" s="298"/>
      <c r="H65" s="321"/>
      <c r="I65" s="313"/>
      <c r="J65" s="324"/>
      <c r="K65" s="316"/>
      <c r="L65" s="313"/>
      <c r="M65" s="324"/>
      <c r="N65" s="310"/>
      <c r="O65" s="313"/>
      <c r="P65" s="324"/>
      <c r="Q65" s="310"/>
      <c r="R65" s="313"/>
      <c r="S65" s="324"/>
      <c r="T65" s="310"/>
      <c r="U65" s="313"/>
      <c r="V65" s="324"/>
      <c r="W65" s="310"/>
      <c r="X65" s="313"/>
      <c r="Y65" s="324"/>
      <c r="Z65" s="310"/>
      <c r="AA65" s="313"/>
      <c r="AB65" s="324"/>
      <c r="AC65" s="310"/>
      <c r="AD65" s="313"/>
      <c r="AE65" s="324"/>
      <c r="AF65" s="310"/>
      <c r="AG65" s="313"/>
      <c r="AH65" s="324"/>
      <c r="AI65" s="310"/>
      <c r="AJ65" s="313"/>
      <c r="AK65" s="324"/>
      <c r="AL65" s="310"/>
      <c r="AM65" s="313"/>
      <c r="AN65" s="324"/>
      <c r="AO65" s="310"/>
      <c r="AP65" s="313"/>
      <c r="AQ65" s="324"/>
    </row>
    <row r="66" spans="1:43" s="220" customFormat="1" ht="18" customHeight="1" x14ac:dyDescent="0.2">
      <c r="A66" s="568">
        <f>Roster!A65</f>
        <v>0</v>
      </c>
      <c r="B66" s="395" t="e">
        <f>VLOOKUP(A66,Roster!A:B,2,FALSE)</f>
        <v>#N/A</v>
      </c>
      <c r="C66" s="271">
        <f>SUMIFS('Check Out'!N:N,'Check Out'!A:A,Payments!A66)</f>
        <v>0</v>
      </c>
      <c r="D66" s="271">
        <f t="shared" si="1"/>
        <v>0</v>
      </c>
      <c r="E66" s="271">
        <f t="shared" si="2"/>
        <v>0</v>
      </c>
      <c r="F66" s="288">
        <f t="shared" si="3"/>
        <v>0</v>
      </c>
      <c r="G66" s="298"/>
      <c r="H66" s="319"/>
      <c r="I66" s="312"/>
      <c r="J66" s="323"/>
      <c r="K66" s="315"/>
      <c r="L66" s="312"/>
      <c r="M66" s="323"/>
      <c r="N66" s="308"/>
      <c r="O66" s="312"/>
      <c r="P66" s="323"/>
      <c r="Q66" s="308"/>
      <c r="R66" s="312"/>
      <c r="S66" s="323"/>
      <c r="T66" s="308"/>
      <c r="U66" s="312"/>
      <c r="V66" s="323"/>
      <c r="W66" s="308"/>
      <c r="X66" s="312"/>
      <c r="Y66" s="323"/>
      <c r="Z66" s="308"/>
      <c r="AA66" s="312"/>
      <c r="AB66" s="323"/>
      <c r="AC66" s="308"/>
      <c r="AD66" s="312"/>
      <c r="AE66" s="323"/>
      <c r="AF66" s="308"/>
      <c r="AG66" s="312"/>
      <c r="AH66" s="323"/>
      <c r="AI66" s="308"/>
      <c r="AJ66" s="312"/>
      <c r="AK66" s="323"/>
      <c r="AL66" s="308"/>
      <c r="AM66" s="312"/>
      <c r="AN66" s="323"/>
      <c r="AO66" s="308"/>
      <c r="AP66" s="312"/>
      <c r="AQ66" s="323"/>
    </row>
    <row r="67" spans="1:43" s="220" customFormat="1" ht="18" customHeight="1" x14ac:dyDescent="0.2">
      <c r="A67" s="571">
        <f>Roster!A66</f>
        <v>0</v>
      </c>
      <c r="B67" s="396" t="e">
        <f>VLOOKUP(A67,Roster!A:B,2,FALSE)</f>
        <v>#N/A</v>
      </c>
      <c r="C67" s="272">
        <f>SUMIFS('Check Out'!N:N,'Check Out'!A:A,Payments!A67)</f>
        <v>0</v>
      </c>
      <c r="D67" s="272">
        <f t="shared" si="1"/>
        <v>0</v>
      </c>
      <c r="E67" s="272">
        <f t="shared" si="2"/>
        <v>0</v>
      </c>
      <c r="F67" s="289">
        <f t="shared" si="3"/>
        <v>0</v>
      </c>
      <c r="G67" s="298"/>
      <c r="H67" s="321"/>
      <c r="I67" s="313"/>
      <c r="J67" s="324"/>
      <c r="K67" s="316"/>
      <c r="L67" s="313"/>
      <c r="M67" s="324"/>
      <c r="N67" s="310"/>
      <c r="O67" s="313"/>
      <c r="P67" s="324"/>
      <c r="Q67" s="310"/>
      <c r="R67" s="313"/>
      <c r="S67" s="324"/>
      <c r="T67" s="310"/>
      <c r="U67" s="313"/>
      <c r="V67" s="324"/>
      <c r="W67" s="310"/>
      <c r="X67" s="313"/>
      <c r="Y67" s="324"/>
      <c r="Z67" s="310"/>
      <c r="AA67" s="313"/>
      <c r="AB67" s="324"/>
      <c r="AC67" s="310"/>
      <c r="AD67" s="313"/>
      <c r="AE67" s="324"/>
      <c r="AF67" s="310"/>
      <c r="AG67" s="313"/>
      <c r="AH67" s="324"/>
      <c r="AI67" s="310"/>
      <c r="AJ67" s="313"/>
      <c r="AK67" s="324"/>
      <c r="AL67" s="310"/>
      <c r="AM67" s="313"/>
      <c r="AN67" s="324"/>
      <c r="AO67" s="310"/>
      <c r="AP67" s="313"/>
      <c r="AQ67" s="324"/>
    </row>
    <row r="68" spans="1:43" s="220" customFormat="1" ht="18" customHeight="1" x14ac:dyDescent="0.2">
      <c r="A68" s="568">
        <f>Roster!A67</f>
        <v>0</v>
      </c>
      <c r="B68" s="395" t="e">
        <f>VLOOKUP(A68,Roster!A:B,2,FALSE)</f>
        <v>#N/A</v>
      </c>
      <c r="C68" s="271">
        <f>SUMIFS('Check Out'!N:N,'Check Out'!A:A,Payments!A68)</f>
        <v>0</v>
      </c>
      <c r="D68" s="271">
        <f t="shared" si="1"/>
        <v>0</v>
      </c>
      <c r="E68" s="271">
        <f t="shared" si="2"/>
        <v>0</v>
      </c>
      <c r="F68" s="288">
        <f t="shared" si="3"/>
        <v>0</v>
      </c>
      <c r="G68" s="298"/>
      <c r="H68" s="319"/>
      <c r="I68" s="312"/>
      <c r="J68" s="323"/>
      <c r="K68" s="315"/>
      <c r="L68" s="312"/>
      <c r="M68" s="323"/>
      <c r="N68" s="308"/>
      <c r="O68" s="312"/>
      <c r="P68" s="323"/>
      <c r="Q68" s="308"/>
      <c r="R68" s="312"/>
      <c r="S68" s="323"/>
      <c r="T68" s="308"/>
      <c r="U68" s="312"/>
      <c r="V68" s="323"/>
      <c r="W68" s="308"/>
      <c r="X68" s="312"/>
      <c r="Y68" s="323"/>
      <c r="Z68" s="308"/>
      <c r="AA68" s="312"/>
      <c r="AB68" s="323"/>
      <c r="AC68" s="308"/>
      <c r="AD68" s="312"/>
      <c r="AE68" s="323"/>
      <c r="AF68" s="308"/>
      <c r="AG68" s="312"/>
      <c r="AH68" s="323"/>
      <c r="AI68" s="308"/>
      <c r="AJ68" s="312"/>
      <c r="AK68" s="323"/>
      <c r="AL68" s="308"/>
      <c r="AM68" s="312"/>
      <c r="AN68" s="323"/>
      <c r="AO68" s="308"/>
      <c r="AP68" s="312"/>
      <c r="AQ68" s="323"/>
    </row>
    <row r="69" spans="1:43" s="220" customFormat="1" ht="18" customHeight="1" x14ac:dyDescent="0.2">
      <c r="A69" s="571">
        <f>Roster!A68</f>
        <v>0</v>
      </c>
      <c r="B69" s="396" t="e">
        <f>VLOOKUP(A69,Roster!A:B,2,FALSE)</f>
        <v>#N/A</v>
      </c>
      <c r="C69" s="272">
        <f>SUMIFS('Check Out'!N:N,'Check Out'!A:A,Payments!A69)</f>
        <v>0</v>
      </c>
      <c r="D69" s="272">
        <f t="shared" ref="D69:D78" si="4">I69+L69+O69+R69+U69+X69+AA69+AD69+AG69+AJ69+AM69+AP69</f>
        <v>0</v>
      </c>
      <c r="E69" s="272">
        <f t="shared" ref="E69:E78" si="5">J69+M69+P69+S69+V69+Y69+AB69+AE69+AH69+AK69+AN69+AQ69</f>
        <v>0</v>
      </c>
      <c r="F69" s="289">
        <f t="shared" ref="F69:F78" si="6">C69-D69-E69</f>
        <v>0</v>
      </c>
      <c r="G69" s="298"/>
      <c r="H69" s="321"/>
      <c r="I69" s="313"/>
      <c r="J69" s="324"/>
      <c r="K69" s="316"/>
      <c r="L69" s="313"/>
      <c r="M69" s="324"/>
      <c r="N69" s="310"/>
      <c r="O69" s="313"/>
      <c r="P69" s="324"/>
      <c r="Q69" s="310"/>
      <c r="R69" s="313"/>
      <c r="S69" s="324"/>
      <c r="T69" s="310"/>
      <c r="U69" s="313"/>
      <c r="V69" s="324"/>
      <c r="W69" s="310"/>
      <c r="X69" s="313"/>
      <c r="Y69" s="324"/>
      <c r="Z69" s="310"/>
      <c r="AA69" s="313"/>
      <c r="AB69" s="324"/>
      <c r="AC69" s="310"/>
      <c r="AD69" s="313"/>
      <c r="AE69" s="324"/>
      <c r="AF69" s="310"/>
      <c r="AG69" s="313"/>
      <c r="AH69" s="324"/>
      <c r="AI69" s="310"/>
      <c r="AJ69" s="313"/>
      <c r="AK69" s="324"/>
      <c r="AL69" s="310"/>
      <c r="AM69" s="313"/>
      <c r="AN69" s="324"/>
      <c r="AO69" s="310"/>
      <c r="AP69" s="313"/>
      <c r="AQ69" s="324"/>
    </row>
    <row r="70" spans="1:43" s="220" customFormat="1" ht="18" customHeight="1" x14ac:dyDescent="0.2">
      <c r="A70" s="568">
        <f>Roster!A69</f>
        <v>0</v>
      </c>
      <c r="B70" s="395" t="e">
        <f>VLOOKUP(A70,Roster!A:B,2,FALSE)</f>
        <v>#N/A</v>
      </c>
      <c r="C70" s="271">
        <f>SUMIFS('Check Out'!N:N,'Check Out'!A:A,Payments!A70)</f>
        <v>0</v>
      </c>
      <c r="D70" s="271">
        <f t="shared" si="4"/>
        <v>0</v>
      </c>
      <c r="E70" s="271">
        <f t="shared" si="5"/>
        <v>0</v>
      </c>
      <c r="F70" s="288">
        <f t="shared" si="6"/>
        <v>0</v>
      </c>
      <c r="G70" s="298"/>
      <c r="H70" s="319"/>
      <c r="I70" s="312"/>
      <c r="J70" s="323"/>
      <c r="K70" s="315"/>
      <c r="L70" s="312"/>
      <c r="M70" s="323"/>
      <c r="N70" s="308"/>
      <c r="O70" s="312"/>
      <c r="P70" s="323"/>
      <c r="Q70" s="308"/>
      <c r="R70" s="312"/>
      <c r="S70" s="323"/>
      <c r="T70" s="308"/>
      <c r="U70" s="312"/>
      <c r="V70" s="323"/>
      <c r="W70" s="308"/>
      <c r="X70" s="312"/>
      <c r="Y70" s="323"/>
      <c r="Z70" s="308"/>
      <c r="AA70" s="312"/>
      <c r="AB70" s="323"/>
      <c r="AC70" s="308"/>
      <c r="AD70" s="312"/>
      <c r="AE70" s="323"/>
      <c r="AF70" s="308"/>
      <c r="AG70" s="312"/>
      <c r="AH70" s="323"/>
      <c r="AI70" s="308"/>
      <c r="AJ70" s="312"/>
      <c r="AK70" s="323"/>
      <c r="AL70" s="308"/>
      <c r="AM70" s="312"/>
      <c r="AN70" s="323"/>
      <c r="AO70" s="308"/>
      <c r="AP70" s="312"/>
      <c r="AQ70" s="323"/>
    </row>
    <row r="71" spans="1:43" s="220" customFormat="1" ht="18" customHeight="1" x14ac:dyDescent="0.2">
      <c r="A71" s="571">
        <f>Roster!A70</f>
        <v>0</v>
      </c>
      <c r="B71" s="396" t="e">
        <f>VLOOKUP(A71,Roster!A:B,2,FALSE)</f>
        <v>#N/A</v>
      </c>
      <c r="C71" s="272">
        <f>SUMIFS('Check Out'!N:N,'Check Out'!A:A,Payments!A71)</f>
        <v>0</v>
      </c>
      <c r="D71" s="272">
        <f t="shared" si="4"/>
        <v>0</v>
      </c>
      <c r="E71" s="272">
        <f t="shared" si="5"/>
        <v>0</v>
      </c>
      <c r="F71" s="289">
        <f t="shared" si="6"/>
        <v>0</v>
      </c>
      <c r="G71" s="298"/>
      <c r="H71" s="321"/>
      <c r="I71" s="313"/>
      <c r="J71" s="324"/>
      <c r="K71" s="316"/>
      <c r="L71" s="313"/>
      <c r="M71" s="324"/>
      <c r="N71" s="310"/>
      <c r="O71" s="313"/>
      <c r="P71" s="324"/>
      <c r="Q71" s="310"/>
      <c r="R71" s="313"/>
      <c r="S71" s="324"/>
      <c r="T71" s="310"/>
      <c r="U71" s="313"/>
      <c r="V71" s="324"/>
      <c r="W71" s="310"/>
      <c r="X71" s="313"/>
      <c r="Y71" s="324"/>
      <c r="Z71" s="310"/>
      <c r="AA71" s="313"/>
      <c r="AB71" s="324"/>
      <c r="AC71" s="310"/>
      <c r="AD71" s="313"/>
      <c r="AE71" s="324"/>
      <c r="AF71" s="310"/>
      <c r="AG71" s="313"/>
      <c r="AH71" s="324"/>
      <c r="AI71" s="310"/>
      <c r="AJ71" s="313"/>
      <c r="AK71" s="324"/>
      <c r="AL71" s="310"/>
      <c r="AM71" s="313"/>
      <c r="AN71" s="324"/>
      <c r="AO71" s="310"/>
      <c r="AP71" s="313"/>
      <c r="AQ71" s="324"/>
    </row>
    <row r="72" spans="1:43" s="220" customFormat="1" ht="18" customHeight="1" x14ac:dyDescent="0.2">
      <c r="A72" s="568">
        <f>Roster!A71</f>
        <v>0</v>
      </c>
      <c r="B72" s="395" t="e">
        <f>VLOOKUP(A72,Roster!A:B,2,FALSE)</f>
        <v>#N/A</v>
      </c>
      <c r="C72" s="271">
        <f>SUMIFS('Check Out'!N:N,'Check Out'!A:A,Payments!A72)</f>
        <v>0</v>
      </c>
      <c r="D72" s="271">
        <f t="shared" si="4"/>
        <v>0</v>
      </c>
      <c r="E72" s="271">
        <f t="shared" si="5"/>
        <v>0</v>
      </c>
      <c r="F72" s="288">
        <f t="shared" si="6"/>
        <v>0</v>
      </c>
      <c r="G72" s="298"/>
      <c r="H72" s="319"/>
      <c r="I72" s="312"/>
      <c r="J72" s="323"/>
      <c r="K72" s="315"/>
      <c r="L72" s="312"/>
      <c r="M72" s="323"/>
      <c r="N72" s="308"/>
      <c r="O72" s="312"/>
      <c r="P72" s="323"/>
      <c r="Q72" s="308"/>
      <c r="R72" s="312"/>
      <c r="S72" s="323"/>
      <c r="T72" s="308"/>
      <c r="U72" s="312"/>
      <c r="V72" s="323"/>
      <c r="W72" s="308"/>
      <c r="X72" s="312"/>
      <c r="Y72" s="323"/>
      <c r="Z72" s="308"/>
      <c r="AA72" s="312"/>
      <c r="AB72" s="323"/>
      <c r="AC72" s="308"/>
      <c r="AD72" s="312"/>
      <c r="AE72" s="323"/>
      <c r="AF72" s="308"/>
      <c r="AG72" s="312"/>
      <c r="AH72" s="323"/>
      <c r="AI72" s="308"/>
      <c r="AJ72" s="312"/>
      <c r="AK72" s="323"/>
      <c r="AL72" s="308"/>
      <c r="AM72" s="312"/>
      <c r="AN72" s="323"/>
      <c r="AO72" s="308"/>
      <c r="AP72" s="312"/>
      <c r="AQ72" s="323"/>
    </row>
    <row r="73" spans="1:43" s="220" customFormat="1" ht="18" customHeight="1" x14ac:dyDescent="0.2">
      <c r="A73" s="571">
        <f>Roster!A72</f>
        <v>0</v>
      </c>
      <c r="B73" s="396" t="e">
        <f>VLOOKUP(A73,Roster!A:B,2,FALSE)</f>
        <v>#N/A</v>
      </c>
      <c r="C73" s="272">
        <f>SUMIFS('Check Out'!N:N,'Check Out'!A:A,Payments!A73)</f>
        <v>0</v>
      </c>
      <c r="D73" s="272">
        <f t="shared" si="4"/>
        <v>0</v>
      </c>
      <c r="E73" s="272">
        <f t="shared" si="5"/>
        <v>0</v>
      </c>
      <c r="F73" s="289">
        <f t="shared" si="6"/>
        <v>0</v>
      </c>
      <c r="G73" s="298"/>
      <c r="H73" s="321"/>
      <c r="I73" s="313"/>
      <c r="J73" s="324"/>
      <c r="K73" s="316"/>
      <c r="L73" s="313"/>
      <c r="M73" s="324"/>
      <c r="N73" s="310"/>
      <c r="O73" s="313"/>
      <c r="P73" s="324"/>
      <c r="Q73" s="310"/>
      <c r="R73" s="313"/>
      <c r="S73" s="324"/>
      <c r="T73" s="310"/>
      <c r="U73" s="313"/>
      <c r="V73" s="324"/>
      <c r="W73" s="310"/>
      <c r="X73" s="313"/>
      <c r="Y73" s="324"/>
      <c r="Z73" s="310"/>
      <c r="AA73" s="313"/>
      <c r="AB73" s="324"/>
      <c r="AC73" s="310"/>
      <c r="AD73" s="313"/>
      <c r="AE73" s="324"/>
      <c r="AF73" s="310"/>
      <c r="AG73" s="313"/>
      <c r="AH73" s="324"/>
      <c r="AI73" s="310"/>
      <c r="AJ73" s="313"/>
      <c r="AK73" s="324"/>
      <c r="AL73" s="310"/>
      <c r="AM73" s="313"/>
      <c r="AN73" s="324"/>
      <c r="AO73" s="310"/>
      <c r="AP73" s="313"/>
      <c r="AQ73" s="324"/>
    </row>
    <row r="74" spans="1:43" s="220" customFormat="1" ht="18" customHeight="1" x14ac:dyDescent="0.2">
      <c r="A74" s="568">
        <f>Roster!A73</f>
        <v>0</v>
      </c>
      <c r="B74" s="395" t="e">
        <f>VLOOKUP(A74,Roster!A:B,2,FALSE)</f>
        <v>#N/A</v>
      </c>
      <c r="C74" s="271">
        <f>SUMIFS('Check Out'!N:N,'Check Out'!A:A,Payments!A74)</f>
        <v>0</v>
      </c>
      <c r="D74" s="271">
        <f t="shared" si="4"/>
        <v>0</v>
      </c>
      <c r="E74" s="271">
        <f t="shared" si="5"/>
        <v>0</v>
      </c>
      <c r="F74" s="288">
        <f t="shared" si="6"/>
        <v>0</v>
      </c>
      <c r="G74" s="298"/>
      <c r="H74" s="319"/>
      <c r="I74" s="312"/>
      <c r="J74" s="323"/>
      <c r="K74" s="315"/>
      <c r="L74" s="312"/>
      <c r="M74" s="323"/>
      <c r="N74" s="308"/>
      <c r="O74" s="312"/>
      <c r="P74" s="323"/>
      <c r="Q74" s="308"/>
      <c r="R74" s="312"/>
      <c r="S74" s="323"/>
      <c r="T74" s="308"/>
      <c r="U74" s="312"/>
      <c r="V74" s="323"/>
      <c r="W74" s="308"/>
      <c r="X74" s="312"/>
      <c r="Y74" s="323"/>
      <c r="Z74" s="308"/>
      <c r="AA74" s="312"/>
      <c r="AB74" s="323"/>
      <c r="AC74" s="308"/>
      <c r="AD74" s="312"/>
      <c r="AE74" s="323"/>
      <c r="AF74" s="308"/>
      <c r="AG74" s="312"/>
      <c r="AH74" s="323"/>
      <c r="AI74" s="308"/>
      <c r="AJ74" s="312"/>
      <c r="AK74" s="323"/>
      <c r="AL74" s="308"/>
      <c r="AM74" s="312"/>
      <c r="AN74" s="323"/>
      <c r="AO74" s="308"/>
      <c r="AP74" s="312"/>
      <c r="AQ74" s="323"/>
    </row>
    <row r="75" spans="1:43" s="220" customFormat="1" ht="18" customHeight="1" x14ac:dyDescent="0.2">
      <c r="A75" s="571">
        <f>Roster!A74</f>
        <v>0</v>
      </c>
      <c r="B75" s="396" t="e">
        <f>VLOOKUP(A75,Roster!A:B,2,FALSE)</f>
        <v>#N/A</v>
      </c>
      <c r="C75" s="272">
        <f>SUMIFS('Check Out'!N:N,'Check Out'!A:A,Payments!A75)</f>
        <v>0</v>
      </c>
      <c r="D75" s="272">
        <f t="shared" si="4"/>
        <v>0</v>
      </c>
      <c r="E75" s="272">
        <f t="shared" si="5"/>
        <v>0</v>
      </c>
      <c r="F75" s="289">
        <f t="shared" si="6"/>
        <v>0</v>
      </c>
      <c r="G75" s="298"/>
      <c r="H75" s="321"/>
      <c r="I75" s="313"/>
      <c r="J75" s="324"/>
      <c r="K75" s="316"/>
      <c r="L75" s="313"/>
      <c r="M75" s="324"/>
      <c r="N75" s="310"/>
      <c r="O75" s="313"/>
      <c r="P75" s="324"/>
      <c r="Q75" s="310"/>
      <c r="R75" s="313"/>
      <c r="S75" s="324"/>
      <c r="T75" s="310"/>
      <c r="U75" s="313"/>
      <c r="V75" s="324"/>
      <c r="W75" s="310"/>
      <c r="X75" s="313"/>
      <c r="Y75" s="324"/>
      <c r="Z75" s="310"/>
      <c r="AA75" s="313"/>
      <c r="AB75" s="324"/>
      <c r="AC75" s="310"/>
      <c r="AD75" s="313"/>
      <c r="AE75" s="324"/>
      <c r="AF75" s="310"/>
      <c r="AG75" s="313"/>
      <c r="AH75" s="324"/>
      <c r="AI75" s="310"/>
      <c r="AJ75" s="313"/>
      <c r="AK75" s="324"/>
      <c r="AL75" s="310"/>
      <c r="AM75" s="313"/>
      <c r="AN75" s="324"/>
      <c r="AO75" s="310"/>
      <c r="AP75" s="313"/>
      <c r="AQ75" s="324"/>
    </row>
    <row r="76" spans="1:43" s="220" customFormat="1" ht="18" customHeight="1" x14ac:dyDescent="0.2">
      <c r="A76" s="568">
        <f>Roster!A75</f>
        <v>0</v>
      </c>
      <c r="B76" s="395" t="e">
        <f>VLOOKUP(A76,Roster!A:B,2,FALSE)</f>
        <v>#N/A</v>
      </c>
      <c r="C76" s="271">
        <f>SUMIFS('Check Out'!N:N,'Check Out'!A:A,Payments!A76)</f>
        <v>0</v>
      </c>
      <c r="D76" s="271">
        <f t="shared" si="4"/>
        <v>0</v>
      </c>
      <c r="E76" s="271">
        <f t="shared" si="5"/>
        <v>0</v>
      </c>
      <c r="F76" s="288">
        <f t="shared" si="6"/>
        <v>0</v>
      </c>
      <c r="G76" s="298"/>
      <c r="H76" s="319"/>
      <c r="I76" s="312"/>
      <c r="J76" s="323"/>
      <c r="K76" s="315"/>
      <c r="L76" s="312"/>
      <c r="M76" s="323"/>
      <c r="N76" s="308"/>
      <c r="O76" s="312"/>
      <c r="P76" s="323"/>
      <c r="Q76" s="308"/>
      <c r="R76" s="312"/>
      <c r="S76" s="323"/>
      <c r="T76" s="308"/>
      <c r="U76" s="312"/>
      <c r="V76" s="323"/>
      <c r="W76" s="308"/>
      <c r="X76" s="312"/>
      <c r="Y76" s="323"/>
      <c r="Z76" s="308"/>
      <c r="AA76" s="312"/>
      <c r="AB76" s="323"/>
      <c r="AC76" s="308"/>
      <c r="AD76" s="312"/>
      <c r="AE76" s="323"/>
      <c r="AF76" s="308"/>
      <c r="AG76" s="312"/>
      <c r="AH76" s="323"/>
      <c r="AI76" s="308"/>
      <c r="AJ76" s="312"/>
      <c r="AK76" s="323"/>
      <c r="AL76" s="308"/>
      <c r="AM76" s="312"/>
      <c r="AN76" s="323"/>
      <c r="AO76" s="308"/>
      <c r="AP76" s="312"/>
      <c r="AQ76" s="323"/>
    </row>
    <row r="77" spans="1:43" s="220" customFormat="1" ht="18" customHeight="1" x14ac:dyDescent="0.2">
      <c r="A77" s="571">
        <f>Roster!A76</f>
        <v>0</v>
      </c>
      <c r="B77" s="396" t="e">
        <f>VLOOKUP(A77,Roster!A:B,2,FALSE)</f>
        <v>#N/A</v>
      </c>
      <c r="C77" s="272">
        <f>SUMIFS('Check Out'!N:N,'Check Out'!A:A,Payments!A77)</f>
        <v>0</v>
      </c>
      <c r="D77" s="272">
        <f t="shared" si="4"/>
        <v>0</v>
      </c>
      <c r="E77" s="272">
        <f t="shared" si="5"/>
        <v>0</v>
      </c>
      <c r="F77" s="289">
        <f t="shared" si="6"/>
        <v>0</v>
      </c>
      <c r="G77" s="298"/>
      <c r="H77" s="321"/>
      <c r="I77" s="313"/>
      <c r="J77" s="324"/>
      <c r="K77" s="316"/>
      <c r="L77" s="313"/>
      <c r="M77" s="324"/>
      <c r="N77" s="310"/>
      <c r="O77" s="313"/>
      <c r="P77" s="324"/>
      <c r="Q77" s="310"/>
      <c r="R77" s="313"/>
      <c r="S77" s="324"/>
      <c r="T77" s="310"/>
      <c r="U77" s="313"/>
      <c r="V77" s="324"/>
      <c r="W77" s="310"/>
      <c r="X77" s="313"/>
      <c r="Y77" s="324"/>
      <c r="Z77" s="310"/>
      <c r="AA77" s="313"/>
      <c r="AB77" s="324"/>
      <c r="AC77" s="310"/>
      <c r="AD77" s="313"/>
      <c r="AE77" s="324"/>
      <c r="AF77" s="310"/>
      <c r="AG77" s="313"/>
      <c r="AH77" s="324"/>
      <c r="AI77" s="310"/>
      <c r="AJ77" s="313"/>
      <c r="AK77" s="324"/>
      <c r="AL77" s="310"/>
      <c r="AM77" s="313"/>
      <c r="AN77" s="324"/>
      <c r="AO77" s="310"/>
      <c r="AP77" s="313"/>
      <c r="AQ77" s="324"/>
    </row>
    <row r="78" spans="1:43" s="220" customFormat="1" ht="18" customHeight="1" thickBot="1" x14ac:dyDescent="0.25">
      <c r="A78" s="568">
        <f>Roster!A77</f>
        <v>0</v>
      </c>
      <c r="B78" s="395" t="e">
        <f>VLOOKUP(A78,Roster!A:B,2,FALSE)</f>
        <v>#N/A</v>
      </c>
      <c r="C78" s="271">
        <f>SUMIFS('Check Out'!N:N,'Check Out'!A:A,Payments!A78)</f>
        <v>0</v>
      </c>
      <c r="D78" s="271">
        <f t="shared" si="4"/>
        <v>0</v>
      </c>
      <c r="E78" s="271">
        <f t="shared" si="5"/>
        <v>0</v>
      </c>
      <c r="F78" s="288">
        <f t="shared" si="6"/>
        <v>0</v>
      </c>
      <c r="G78" s="298"/>
      <c r="H78" s="325"/>
      <c r="I78" s="326"/>
      <c r="J78" s="327"/>
      <c r="K78" s="328"/>
      <c r="L78" s="326"/>
      <c r="M78" s="327"/>
      <c r="N78" s="329"/>
      <c r="O78" s="326"/>
      <c r="P78" s="327"/>
      <c r="Q78" s="329"/>
      <c r="R78" s="326"/>
      <c r="S78" s="327"/>
      <c r="T78" s="329"/>
      <c r="U78" s="326"/>
      <c r="V78" s="327"/>
      <c r="W78" s="329"/>
      <c r="X78" s="326"/>
      <c r="Y78" s="327"/>
      <c r="Z78" s="329"/>
      <c r="AA78" s="326"/>
      <c r="AB78" s="327"/>
      <c r="AC78" s="329"/>
      <c r="AD78" s="326"/>
      <c r="AE78" s="327"/>
      <c r="AF78" s="329"/>
      <c r="AG78" s="326"/>
      <c r="AH78" s="327"/>
      <c r="AI78" s="329"/>
      <c r="AJ78" s="326"/>
      <c r="AK78" s="327"/>
      <c r="AL78" s="329"/>
      <c r="AM78" s="326"/>
      <c r="AN78" s="327"/>
      <c r="AO78" s="329"/>
      <c r="AP78" s="326"/>
      <c r="AQ78" s="327"/>
    </row>
    <row r="79" spans="1:43" s="220" customFormat="1" ht="18" customHeight="1" x14ac:dyDescent="0.2">
      <c r="B79" s="276"/>
      <c r="C79" s="290"/>
      <c r="D79" s="290"/>
      <c r="E79" s="290"/>
      <c r="F79" s="290"/>
      <c r="G79" s="299"/>
      <c r="H79" s="304"/>
      <c r="I79" s="299"/>
      <c r="J79" s="299"/>
      <c r="K79" s="304"/>
      <c r="L79" s="299"/>
      <c r="M79" s="299"/>
      <c r="N79" s="304"/>
      <c r="O79" s="299"/>
      <c r="P79" s="299"/>
      <c r="Q79" s="304"/>
      <c r="R79" s="299"/>
      <c r="S79" s="299"/>
      <c r="T79" s="304"/>
      <c r="U79" s="299"/>
      <c r="V79" s="299"/>
      <c r="W79" s="304"/>
      <c r="X79" s="299"/>
      <c r="Y79" s="299"/>
      <c r="Z79" s="304"/>
      <c r="AA79" s="299"/>
      <c r="AB79" s="299"/>
      <c r="AC79" s="304"/>
      <c r="AD79" s="299"/>
      <c r="AE79" s="299"/>
      <c r="AF79" s="304"/>
      <c r="AG79" s="299"/>
      <c r="AH79" s="299"/>
      <c r="AI79" s="304"/>
      <c r="AJ79" s="299"/>
      <c r="AK79" s="299"/>
      <c r="AL79" s="304"/>
      <c r="AM79" s="299"/>
      <c r="AN79" s="299"/>
      <c r="AO79" s="304"/>
      <c r="AP79" s="299"/>
      <c r="AQ79" s="299"/>
    </row>
  </sheetData>
  <sheetProtection algorithmName="SHA-512" hashValue="ykCVmqJOAsJEiqB18hHwXEmFHaHMdxs1qTPHO0NmoB6scWL8vJgFToH0Zo2vMaLnN13W1h5ZmOxOYha49NISIg==" saltValue="EmAuL3XB/N9Tjf+M9NeDiw==" spinCount="100000" sheet="1" formatCells="0" formatColumns="0" formatRows="0" sort="0" autoFilter="0" pivotTables="0"/>
  <autoFilter ref="A2:AX79" xr:uid="{E03BAABB-72C5-4C40-9019-C8970779FA0F}"/>
  <mergeCells count="3">
    <mergeCell ref="C1:C2"/>
    <mergeCell ref="D1:D2"/>
    <mergeCell ref="E1:E2"/>
  </mergeCells>
  <conditionalFormatting sqref="C4:J78">
    <cfRule type="cellIs" dxfId="78" priority="102" operator="equal">
      <formula>0</formula>
    </cfRule>
  </conditionalFormatting>
  <conditionalFormatting sqref="N4:N78">
    <cfRule type="cellIs" dxfId="77" priority="62" operator="equal">
      <formula>0</formula>
    </cfRule>
  </conditionalFormatting>
  <conditionalFormatting sqref="Q4:Q78">
    <cfRule type="cellIs" dxfId="76" priority="61" operator="equal">
      <formula>0</formula>
    </cfRule>
  </conditionalFormatting>
  <conditionalFormatting sqref="T4:T78">
    <cfRule type="cellIs" dxfId="75" priority="60" operator="equal">
      <formula>0</formula>
    </cfRule>
  </conditionalFormatting>
  <conditionalFormatting sqref="F1 F4:F1048576">
    <cfRule type="cellIs" dxfId="74" priority="85" operator="lessThan">
      <formula>0</formula>
    </cfRule>
    <cfRule type="cellIs" dxfId="73" priority="86" operator="greaterThan">
      <formula>0</formula>
    </cfRule>
  </conditionalFormatting>
  <conditionalFormatting sqref="AF4:AF78">
    <cfRule type="cellIs" dxfId="72" priority="56" operator="equal">
      <formula>0</formula>
    </cfRule>
  </conditionalFormatting>
  <conditionalFormatting sqref="AA4:AA78">
    <cfRule type="cellIs" dxfId="71" priority="47" operator="equal">
      <formula>0</formula>
    </cfRule>
  </conditionalFormatting>
  <conditionalFormatting sqref="AL4:AL78">
    <cfRule type="cellIs" dxfId="70" priority="54" operator="equal">
      <formula>0</formula>
    </cfRule>
  </conditionalFormatting>
  <conditionalFormatting sqref="Z4:Z78">
    <cfRule type="cellIs" dxfId="69" priority="58" operator="equal">
      <formula>0</formula>
    </cfRule>
  </conditionalFormatting>
  <conditionalFormatting sqref="AC4:AC78">
    <cfRule type="cellIs" dxfId="68" priority="57" operator="equal">
      <formula>0</formula>
    </cfRule>
  </conditionalFormatting>
  <conditionalFormatting sqref="AD4:AD78">
    <cfRule type="cellIs" dxfId="67" priority="46" operator="equal">
      <formula>0</formula>
    </cfRule>
  </conditionalFormatting>
  <conditionalFormatting sqref="K4:K78">
    <cfRule type="cellIs" dxfId="66" priority="63" operator="equal">
      <formula>0</formula>
    </cfRule>
  </conditionalFormatting>
  <conditionalFormatting sqref="W4:W78">
    <cfRule type="cellIs" dxfId="65" priority="59" operator="equal">
      <formula>0</formula>
    </cfRule>
  </conditionalFormatting>
  <conditionalFormatting sqref="AI4:AI78">
    <cfRule type="cellIs" dxfId="64" priority="55" operator="equal">
      <formula>0</formula>
    </cfRule>
  </conditionalFormatting>
  <conditionalFormatting sqref="AO4:AO78">
    <cfRule type="cellIs" dxfId="63" priority="53" operator="equal">
      <formula>0</formula>
    </cfRule>
  </conditionalFormatting>
  <conditionalFormatting sqref="L4:L78">
    <cfRule type="cellIs" dxfId="62" priority="52" operator="equal">
      <formula>0</formula>
    </cfRule>
  </conditionalFormatting>
  <conditionalFormatting sqref="O4:O78">
    <cfRule type="cellIs" dxfId="61" priority="51" operator="equal">
      <formula>0</formula>
    </cfRule>
  </conditionalFormatting>
  <conditionalFormatting sqref="R4:R78">
    <cfRule type="cellIs" dxfId="60" priority="50" operator="equal">
      <formula>0</formula>
    </cfRule>
  </conditionalFormatting>
  <conditionalFormatting sqref="U4:U78">
    <cfRule type="cellIs" dxfId="59" priority="49" operator="equal">
      <formula>0</formula>
    </cfRule>
  </conditionalFormatting>
  <conditionalFormatting sqref="X4:X78">
    <cfRule type="cellIs" dxfId="58" priority="48" operator="equal">
      <formula>0</formula>
    </cfRule>
  </conditionalFormatting>
  <conditionalFormatting sqref="AG4:AG78">
    <cfRule type="cellIs" dxfId="57" priority="45" operator="equal">
      <formula>0</formula>
    </cfRule>
  </conditionalFormatting>
  <conditionalFormatting sqref="AJ4:AJ78">
    <cfRule type="cellIs" dxfId="56" priority="44" operator="equal">
      <formula>0</formula>
    </cfRule>
  </conditionalFormatting>
  <conditionalFormatting sqref="AM4:AM78">
    <cfRule type="cellIs" dxfId="55" priority="43" operator="equal">
      <formula>0</formula>
    </cfRule>
  </conditionalFormatting>
  <conditionalFormatting sqref="AP4:AP78">
    <cfRule type="cellIs" dxfId="54" priority="42" operator="equal">
      <formula>0</formula>
    </cfRule>
  </conditionalFormatting>
  <conditionalFormatting sqref="M4:M78">
    <cfRule type="cellIs" dxfId="53" priority="41" operator="equal">
      <formula>0</formula>
    </cfRule>
  </conditionalFormatting>
  <conditionalFormatting sqref="P4:P78">
    <cfRule type="cellIs" dxfId="52" priority="40" operator="equal">
      <formula>0</formula>
    </cfRule>
  </conditionalFormatting>
  <conditionalFormatting sqref="S4:S78">
    <cfRule type="cellIs" dxfId="51" priority="39" operator="equal">
      <formula>0</formula>
    </cfRule>
  </conditionalFormatting>
  <conditionalFormatting sqref="V4:V78">
    <cfRule type="cellIs" dxfId="50" priority="38" operator="equal">
      <formula>0</formula>
    </cfRule>
  </conditionalFormatting>
  <conditionalFormatting sqref="Y4:Y78">
    <cfRule type="cellIs" dxfId="49" priority="37" operator="equal">
      <formula>0</formula>
    </cfRule>
  </conditionalFormatting>
  <conditionalFormatting sqref="AB4:AB78">
    <cfRule type="cellIs" dxfId="48" priority="36" operator="equal">
      <formula>0</formula>
    </cfRule>
  </conditionalFormatting>
  <conditionalFormatting sqref="AE4:AE78">
    <cfRule type="cellIs" dxfId="47" priority="35" operator="equal">
      <formula>0</formula>
    </cfRule>
  </conditionalFormatting>
  <conditionalFormatting sqref="AH4:AH78">
    <cfRule type="cellIs" dxfId="46" priority="34" operator="equal">
      <formula>0</formula>
    </cfRule>
  </conditionalFormatting>
  <conditionalFormatting sqref="AK4:AK78">
    <cfRule type="cellIs" dxfId="45" priority="33" operator="equal">
      <formula>0</formula>
    </cfRule>
  </conditionalFormatting>
  <conditionalFormatting sqref="AN4:AN78">
    <cfRule type="cellIs" dxfId="44" priority="32" operator="equal">
      <formula>0</formula>
    </cfRule>
  </conditionalFormatting>
  <conditionalFormatting sqref="AQ4:AQ78">
    <cfRule type="cellIs" dxfId="43" priority="31" operator="equal">
      <formula>0</formula>
    </cfRule>
  </conditionalFormatting>
  <conditionalFormatting sqref="B79:B1048576">
    <cfRule type="containsText" dxfId="42" priority="17" operator="containsText" text="1">
      <formula>NOT(ISERROR(SEARCH("1",B79)))</formula>
    </cfRule>
    <cfRule type="containsText" dxfId="41" priority="18" operator="containsText" text="y">
      <formula>NOT(ISERROR(SEARCH("y",B79)))</formula>
    </cfRule>
    <cfRule type="containsText" dxfId="40" priority="19" operator="containsText" text="u">
      <formula>NOT(ISERROR(SEARCH("u",B79)))</formula>
    </cfRule>
    <cfRule type="containsText" dxfId="39" priority="20" operator="containsText" text="o">
      <formula>NOT(ISERROR(SEARCH("o",B79)))</formula>
    </cfRule>
    <cfRule type="containsText" dxfId="38" priority="21" operator="containsText" text="i">
      <formula>NOT(ISERROR(SEARCH("i",B79)))</formula>
    </cfRule>
    <cfRule type="containsText" dxfId="37" priority="22" operator="containsText" text="e">
      <formula>NOT(ISERROR(SEARCH("e",B79)))</formula>
    </cfRule>
    <cfRule type="containsText" dxfId="36" priority="23" operator="containsText" text="a">
      <formula>NOT(ISERROR(SEARCH("a",B79)))</formula>
    </cfRule>
  </conditionalFormatting>
  <conditionalFormatting sqref="B1:B2 B4:B78">
    <cfRule type="containsText" dxfId="35" priority="2" operator="containsText" text="9">
      <formula>NOT(ISERROR(SEARCH("9",B1)))</formula>
    </cfRule>
    <cfRule type="containsText" dxfId="34" priority="3" operator="containsText" text="8">
      <formula>NOT(ISERROR(SEARCH("8",B1)))</formula>
    </cfRule>
    <cfRule type="containsText" dxfId="33" priority="4" operator="containsText" text="7">
      <formula>NOT(ISERROR(SEARCH("7",B1)))</formula>
    </cfRule>
    <cfRule type="containsText" dxfId="32" priority="5" operator="containsText" text="6">
      <formula>NOT(ISERROR(SEARCH("6",B1)))</formula>
    </cfRule>
    <cfRule type="containsText" dxfId="31" priority="6" operator="containsText" text="5">
      <formula>NOT(ISERROR(SEARCH("5",B1)))</formula>
    </cfRule>
    <cfRule type="containsText" dxfId="30" priority="7" operator="containsText" text="4">
      <formula>NOT(ISERROR(SEARCH("4",B1)))</formula>
    </cfRule>
    <cfRule type="containsText" dxfId="29" priority="8" operator="containsText" text="3">
      <formula>NOT(ISERROR(SEARCH("3",B1)))</formula>
    </cfRule>
    <cfRule type="containsText" dxfId="28" priority="9" operator="containsText" text="2">
      <formula>NOT(ISERROR(SEARCH("2",B1)))</formula>
    </cfRule>
  </conditionalFormatting>
  <conditionalFormatting sqref="B1 B4:B78">
    <cfRule type="containsText" dxfId="27" priority="10" operator="containsText" text="1">
      <formula>NOT(ISERROR(SEARCH("1",B1)))</formula>
    </cfRule>
    <cfRule type="containsText" dxfId="26" priority="11" operator="containsText" text="y">
      <formula>NOT(ISERROR(SEARCH("y",B1)))</formula>
    </cfRule>
    <cfRule type="containsText" dxfId="25" priority="12" operator="containsText" text="u">
      <formula>NOT(ISERROR(SEARCH("u",B1)))</formula>
    </cfRule>
    <cfRule type="containsText" dxfId="24" priority="13" operator="containsText" text="o">
      <formula>NOT(ISERROR(SEARCH("o",B1)))</formula>
    </cfRule>
    <cfRule type="containsText" dxfId="23" priority="14" operator="containsText" text="i">
      <formula>NOT(ISERROR(SEARCH("i",B1)))</formula>
    </cfRule>
    <cfRule type="containsText" dxfId="22" priority="15" operator="containsText" text="e">
      <formula>NOT(ISERROR(SEARCH("e",B1)))</formula>
    </cfRule>
    <cfRule type="containsText" dxfId="21" priority="16" operator="containsText" text="a">
      <formula>NOT(ISERROR(SEARCH("a",B1)))</formula>
    </cfRule>
  </conditionalFormatting>
  <conditionalFormatting sqref="G3">
    <cfRule type="cellIs" dxfId="20" priority="1" operator="equal">
      <formula>0</formula>
    </cfRule>
  </conditionalFormatting>
  <pageMargins left="0.5" right="0.5" top="0.75" bottom="0.5" header="0.3" footer="0.3"/>
  <pageSetup orientation="landscape" horizontalDpi="1200" verticalDpi="1200" r:id="rId1"/>
  <ignoredErrors>
    <ignoredError sqref="B31:B78 B4:B30"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4CA62-4D1B-D24F-B920-BF0373B73B8B}">
  <dimension ref="A1:B17"/>
  <sheetViews>
    <sheetView showGridLines="0" zoomScale="130" zoomScaleNormal="130" workbookViewId="0">
      <selection activeCell="C24" sqref="C24"/>
    </sheetView>
  </sheetViews>
  <sheetFormatPr baseColWidth="10" defaultRowHeight="47" x14ac:dyDescent="0.55000000000000004"/>
  <cols>
    <col min="1" max="1" width="28.1640625" bestFit="1" customWidth="1"/>
    <col min="2" max="2" width="56.6640625" style="468" customWidth="1"/>
  </cols>
  <sheetData>
    <row r="1" spans="1:2" ht="12" customHeight="1" x14ac:dyDescent="0.4">
      <c r="B1" s="559"/>
    </row>
    <row r="2" spans="1:2" ht="30" customHeight="1" x14ac:dyDescent="0.4">
      <c r="A2" s="607" t="s">
        <v>172</v>
      </c>
      <c r="B2" s="607"/>
    </row>
    <row r="3" spans="1:2" ht="30" customHeight="1" x14ac:dyDescent="0.4">
      <c r="A3" s="607" t="s">
        <v>173</v>
      </c>
      <c r="B3" s="607"/>
    </row>
    <row r="4" spans="1:2" ht="25" customHeight="1" x14ac:dyDescent="0.4">
      <c r="A4" s="559"/>
      <c r="B4" s="559"/>
    </row>
    <row r="5" spans="1:2" ht="30" customHeight="1" x14ac:dyDescent="0.35">
      <c r="A5" s="608" t="s">
        <v>174</v>
      </c>
      <c r="B5" s="608"/>
    </row>
    <row r="6" spans="1:2" ht="25" customHeight="1" x14ac:dyDescent="0.35">
      <c r="B6" s="560"/>
    </row>
    <row r="7" spans="1:2" ht="30" customHeight="1" x14ac:dyDescent="0.2">
      <c r="A7" s="609" t="s">
        <v>175</v>
      </c>
      <c r="B7" s="609"/>
    </row>
    <row r="8" spans="1:2" ht="26" customHeight="1" x14ac:dyDescent="0.4">
      <c r="B8" s="559"/>
    </row>
    <row r="9" spans="1:2" s="496" customFormat="1" ht="24" customHeight="1" x14ac:dyDescent="0.2">
      <c r="A9" s="562" t="s">
        <v>198</v>
      </c>
      <c r="B9" s="558" t="s">
        <v>193</v>
      </c>
    </row>
    <row r="10" spans="1:2" s="496" customFormat="1" ht="24" customHeight="1" x14ac:dyDescent="0.2">
      <c r="A10" s="562" t="s">
        <v>196</v>
      </c>
      <c r="B10" s="558" t="s">
        <v>197</v>
      </c>
    </row>
    <row r="11" spans="1:2" s="496" customFormat="1" ht="24" customHeight="1" x14ac:dyDescent="0.2">
      <c r="A11" s="562" t="s">
        <v>116</v>
      </c>
      <c r="B11" s="558" t="s">
        <v>194</v>
      </c>
    </row>
    <row r="12" spans="1:2" ht="27" customHeight="1" x14ac:dyDescent="0.55000000000000004"/>
    <row r="17" spans="1:1" ht="62" x14ac:dyDescent="0.7">
      <c r="A17" s="561"/>
    </row>
  </sheetData>
  <mergeCells count="4">
    <mergeCell ref="A2:B2"/>
    <mergeCell ref="A3:B3"/>
    <mergeCell ref="A5:B5"/>
    <mergeCell ref="A7:B7"/>
  </mergeCells>
  <hyperlinks>
    <hyperlink ref="A5" r:id="rId1" xr:uid="{8979AF4C-4505-4B40-9EDA-D90CC660C652}"/>
    <hyperlink ref="A7" r:id="rId2" xr:uid="{5F7589D8-31D4-0C42-8460-A1769F018BDB}"/>
    <hyperlink ref="B9" r:id="rId3" xr:uid="{4B98477B-E6C7-724B-AB65-EA5DAE7DF511}"/>
    <hyperlink ref="B10" r:id="rId4" xr:uid="{B3D1F823-55A8-C944-BD0B-B76DE6F4349A}"/>
    <hyperlink ref="B11" r:id="rId5" xr:uid="{FF93040F-70D0-2F44-A89A-6DFC08D9CBE6}"/>
  </hyperlinks>
  <pageMargins left="0.7" right="0.7" top="0.75" bottom="0.75" header="0.3" footer="0.3"/>
  <pageSetup orientation="portrait" horizontalDpi="0" verticalDpi="0"/>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3AC14-B8E6-8545-853E-E6F56E79BF7C}">
  <dimension ref="A1:C12"/>
  <sheetViews>
    <sheetView showGridLines="0" zoomScale="150" zoomScaleNormal="150" workbookViewId="0">
      <selection activeCell="I10" sqref="I10"/>
    </sheetView>
  </sheetViews>
  <sheetFormatPr baseColWidth="10" defaultRowHeight="16" x14ac:dyDescent="0.2"/>
  <cols>
    <col min="1" max="1" width="19" style="16" bestFit="1" customWidth="1"/>
    <col min="2" max="2" width="2.83203125" style="16" customWidth="1"/>
    <col min="3" max="3" width="76.5" style="350" customWidth="1"/>
    <col min="4" max="4" width="10.5" customWidth="1"/>
  </cols>
  <sheetData>
    <row r="1" spans="1:3" ht="48" customHeight="1" x14ac:dyDescent="0.2">
      <c r="A1" s="610" t="s">
        <v>169</v>
      </c>
      <c r="B1" s="610"/>
      <c r="C1" s="610"/>
    </row>
    <row r="2" spans="1:3" ht="61" customHeight="1" x14ac:dyDescent="0.2">
      <c r="A2" s="611" t="s">
        <v>170</v>
      </c>
      <c r="B2" s="611"/>
      <c r="C2" s="611"/>
    </row>
    <row r="3" spans="1:3" ht="20" customHeight="1" x14ac:dyDescent="0.2">
      <c r="A3" s="407"/>
      <c r="B3" s="407"/>
      <c r="C3" s="407"/>
    </row>
    <row r="4" spans="1:3" s="149" customFormat="1" ht="24" customHeight="1" x14ac:dyDescent="0.2">
      <c r="A4" s="578" t="s">
        <v>165</v>
      </c>
      <c r="B4" s="578"/>
      <c r="C4" s="578"/>
    </row>
    <row r="5" spans="1:3" ht="20" customHeight="1" x14ac:dyDescent="0.2">
      <c r="A5" s="408"/>
      <c r="B5" s="408"/>
      <c r="C5" s="408"/>
    </row>
    <row r="6" spans="1:3" s="149" customFormat="1" ht="40" customHeight="1" x14ac:dyDescent="0.2">
      <c r="A6" s="582" t="s">
        <v>163</v>
      </c>
      <c r="B6" s="582"/>
      <c r="C6" s="582"/>
    </row>
    <row r="7" spans="1:3" ht="20" customHeight="1" x14ac:dyDescent="0.2">
      <c r="A7" s="408"/>
      <c r="B7" s="408"/>
      <c r="C7" s="408"/>
    </row>
    <row r="8" spans="1:3" s="149" customFormat="1" ht="40" customHeight="1" x14ac:dyDescent="0.2">
      <c r="A8" s="583" t="s">
        <v>168</v>
      </c>
      <c r="B8" s="583"/>
      <c r="C8" s="583"/>
    </row>
    <row r="9" spans="1:3" s="149" customFormat="1" ht="20" customHeight="1" x14ac:dyDescent="0.2">
      <c r="A9" s="433"/>
      <c r="B9" s="433"/>
      <c r="C9" s="433"/>
    </row>
    <row r="10" spans="1:3" s="149" customFormat="1" ht="54" customHeight="1" x14ac:dyDescent="0.2">
      <c r="A10" s="581" t="s">
        <v>166</v>
      </c>
      <c r="B10" s="581"/>
      <c r="C10" s="581"/>
    </row>
    <row r="11" spans="1:3" ht="20" customHeight="1" x14ac:dyDescent="0.2">
      <c r="A11" s="408"/>
      <c r="B11" s="408"/>
      <c r="C11" s="408"/>
    </row>
    <row r="12" spans="1:3" ht="34" customHeight="1" x14ac:dyDescent="0.2">
      <c r="A12" s="579" t="s">
        <v>164</v>
      </c>
      <c r="B12" s="579"/>
      <c r="C12" s="579"/>
    </row>
  </sheetData>
  <sheetProtection formatCells="0" formatColumns="0" formatRows="0" sort="0" autoFilter="0" pivotTables="0"/>
  <mergeCells count="7">
    <mergeCell ref="A10:C10"/>
    <mergeCell ref="A12:C12"/>
    <mergeCell ref="A1:C1"/>
    <mergeCell ref="A2:C2"/>
    <mergeCell ref="A4:C4"/>
    <mergeCell ref="A6:C6"/>
    <mergeCell ref="A8:C8"/>
  </mergeCells>
  <pageMargins left="0.45" right="0.45" top="0.5" bottom="0.2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6F63-3FF7-664A-8EAD-F9AD48FEAF74}">
  <sheetPr>
    <tabColor theme="8" tint="-0.249977111117893"/>
  </sheetPr>
  <dimension ref="A1:R10"/>
  <sheetViews>
    <sheetView zoomScale="140" zoomScaleNormal="140" workbookViewId="0">
      <pane xSplit="2" ySplit="2" topLeftCell="C3" activePane="bottomRight" state="frozen"/>
      <selection pane="topRight" activeCell="F1" sqref="F1"/>
      <selection pane="bottomLeft" activeCell="A3" sqref="A3"/>
      <selection pane="bottomRight"/>
    </sheetView>
  </sheetViews>
  <sheetFormatPr baseColWidth="10" defaultColWidth="8.83203125" defaultRowHeight="15" x14ac:dyDescent="0.2"/>
  <cols>
    <col min="1" max="1" width="3" style="158" customWidth="1"/>
    <col min="2" max="2" width="10.5" style="158" customWidth="1"/>
    <col min="3" max="13" width="9.83203125" style="89" customWidth="1"/>
    <col min="14" max="14" width="11.1640625" style="89" bestFit="1" customWidth="1"/>
    <col min="15" max="15" width="9.83203125" style="89" customWidth="1"/>
    <col min="16" max="16" width="4.33203125" style="89" customWidth="1"/>
    <col min="17" max="17" width="11.33203125" style="89" customWidth="1"/>
    <col min="18" max="18" width="3.83203125" style="159" customWidth="1"/>
    <col min="19" max="16384" width="8.83203125" style="89"/>
  </cols>
  <sheetData>
    <row r="1" spans="1:18" s="152" customFormat="1" ht="20.25" customHeight="1" x14ac:dyDescent="0.2">
      <c r="A1" s="172" t="s">
        <v>105</v>
      </c>
      <c r="C1" s="153">
        <v>10</v>
      </c>
      <c r="D1" s="153">
        <v>10</v>
      </c>
      <c r="E1" s="153">
        <v>20</v>
      </c>
      <c r="F1" s="153">
        <v>20</v>
      </c>
      <c r="G1" s="153">
        <v>20</v>
      </c>
      <c r="H1" s="153">
        <v>20</v>
      </c>
      <c r="I1" s="153">
        <v>25</v>
      </c>
      <c r="J1" s="153">
        <v>30</v>
      </c>
      <c r="K1" s="151">
        <v>40</v>
      </c>
      <c r="L1" s="153">
        <v>25</v>
      </c>
      <c r="M1" s="153">
        <v>60</v>
      </c>
      <c r="N1" s="153">
        <v>1</v>
      </c>
      <c r="O1" s="151">
        <v>1</v>
      </c>
      <c r="P1" s="153"/>
      <c r="Q1" s="151"/>
      <c r="R1" s="151"/>
    </row>
    <row r="2" spans="1:18" s="141" customFormat="1" ht="48" x14ac:dyDescent="0.2">
      <c r="A2" s="154"/>
      <c r="B2" s="155"/>
      <c r="C2" s="160" t="s">
        <v>78</v>
      </c>
      <c r="D2" s="160" t="s">
        <v>79</v>
      </c>
      <c r="E2" s="160" t="s">
        <v>80</v>
      </c>
      <c r="F2" s="160" t="s">
        <v>89</v>
      </c>
      <c r="G2" s="160" t="s">
        <v>81</v>
      </c>
      <c r="H2" s="160" t="s">
        <v>82</v>
      </c>
      <c r="I2" s="160" t="s">
        <v>83</v>
      </c>
      <c r="J2" s="160" t="s">
        <v>84</v>
      </c>
      <c r="K2" s="160" t="s">
        <v>85</v>
      </c>
      <c r="L2" s="160" t="s">
        <v>86</v>
      </c>
      <c r="M2" s="161" t="s">
        <v>90</v>
      </c>
      <c r="N2" s="164" t="s">
        <v>75</v>
      </c>
      <c r="O2" s="164" t="s">
        <v>95</v>
      </c>
      <c r="P2" s="163"/>
      <c r="Q2" s="156" t="s">
        <v>103</v>
      </c>
      <c r="R2" s="147"/>
    </row>
    <row r="3" spans="1:18" s="137" customFormat="1" ht="18" customHeight="1" x14ac:dyDescent="0.2">
      <c r="B3" s="171" t="s">
        <v>101</v>
      </c>
      <c r="C3" s="128">
        <f>SUM(Totals_Cub!C3:C77)/C1</f>
        <v>0</v>
      </c>
      <c r="D3" s="128" t="e">
        <f>SUM(Totals_Cub!#REF!)/D1</f>
        <v>#REF!</v>
      </c>
      <c r="E3" s="128" t="e">
        <f>SUM(Totals_Cub!#REF!)/E1</f>
        <v>#REF!</v>
      </c>
      <c r="F3" s="128" t="e">
        <f>SUM(Totals_Cub!#REF!)/F1</f>
        <v>#REF!</v>
      </c>
      <c r="G3" s="128" t="e">
        <f>SUM(Totals_Cub!#REF!)/G1</f>
        <v>#REF!</v>
      </c>
      <c r="H3" s="128" t="e">
        <f>SUM(Totals_Cub!#REF!)/H1</f>
        <v>#REF!</v>
      </c>
      <c r="I3" s="128" t="e">
        <f>SUM(Totals_Cub!#REF!)/I1</f>
        <v>#REF!</v>
      </c>
      <c r="J3" s="128" t="e">
        <f>SUM(Totals_Cub!#REF!)/J1</f>
        <v>#REF!</v>
      </c>
      <c r="K3" s="128" t="e">
        <f>SUM(Totals_Cub!#REF!)/K1</f>
        <v>#REF!</v>
      </c>
      <c r="L3" s="128" t="e">
        <f>SUM(Totals_Cub!#REF!)/L1</f>
        <v>#REF!</v>
      </c>
      <c r="M3" s="128" t="e">
        <f>SUM(Totals_Cub!#REF!)/M1</f>
        <v>#REF!</v>
      </c>
      <c r="N3" s="168" t="e">
        <f>SUM('Sales Details'!#REF!)/N1</f>
        <v>#REF!</v>
      </c>
      <c r="O3" s="128">
        <f>SUM('Sales Details'!G:G)/O1</f>
        <v>0</v>
      </c>
      <c r="Q3" s="128"/>
      <c r="R3" s="157"/>
    </row>
    <row r="4" spans="1:18" s="137" customFormat="1" ht="18" customHeight="1" x14ac:dyDescent="0.2">
      <c r="B4" s="171" t="s">
        <v>102</v>
      </c>
      <c r="C4" s="137">
        <f>C3/8</f>
        <v>0</v>
      </c>
      <c r="D4" s="137" t="e">
        <f t="shared" ref="D4:I4" si="0">D3/8</f>
        <v>#REF!</v>
      </c>
      <c r="E4" s="137" t="e">
        <f t="shared" si="0"/>
        <v>#REF!</v>
      </c>
      <c r="F4" s="137" t="e">
        <f t="shared" si="0"/>
        <v>#REF!</v>
      </c>
      <c r="G4" s="137" t="e">
        <f t="shared" si="0"/>
        <v>#REF!</v>
      </c>
      <c r="H4" s="137" t="e">
        <f t="shared" si="0"/>
        <v>#REF!</v>
      </c>
      <c r="I4" s="137" t="e">
        <f t="shared" si="0"/>
        <v>#REF!</v>
      </c>
      <c r="J4" s="137" t="e">
        <f>J3/8</f>
        <v>#REF!</v>
      </c>
      <c r="K4" s="128" t="e">
        <f>K3</f>
        <v>#REF!</v>
      </c>
      <c r="L4" s="137" t="e">
        <f>L3/8</f>
        <v>#REF!</v>
      </c>
      <c r="M4" s="128" t="e">
        <f>M3</f>
        <v>#REF!</v>
      </c>
      <c r="N4" s="168" t="e">
        <f>N3</f>
        <v>#REF!</v>
      </c>
      <c r="O4" s="128">
        <f>O3</f>
        <v>0</v>
      </c>
      <c r="Q4" s="128"/>
      <c r="R4" s="157"/>
    </row>
    <row r="5" spans="1:18" x14ac:dyDescent="0.2">
      <c r="Q5" s="128"/>
    </row>
    <row r="6" spans="1:18" x14ac:dyDescent="0.2">
      <c r="Q6" s="128"/>
    </row>
    <row r="7" spans="1:18" x14ac:dyDescent="0.2">
      <c r="B7" s="170" t="s">
        <v>103</v>
      </c>
      <c r="C7" s="108">
        <f>SUM('Totals_Scouts BSA'!C3:C77)</f>
        <v>0</v>
      </c>
      <c r="D7" s="108" t="e">
        <f>SUM('Totals_Scouts BSA'!#REF!)</f>
        <v>#REF!</v>
      </c>
      <c r="E7" s="108" t="e">
        <f>SUM('Totals_Scouts BSA'!#REF!)</f>
        <v>#REF!</v>
      </c>
      <c r="F7" s="108" t="e">
        <f>SUM('Totals_Scouts BSA'!#REF!)</f>
        <v>#REF!</v>
      </c>
      <c r="G7" s="108" t="e">
        <f>SUM('Totals_Scouts BSA'!#REF!)</f>
        <v>#REF!</v>
      </c>
      <c r="H7" s="108" t="e">
        <f>SUM('Totals_Scouts BSA'!#REF!)</f>
        <v>#REF!</v>
      </c>
      <c r="I7" s="108" t="e">
        <f>SUM('Totals_Scouts BSA'!#REF!)</f>
        <v>#REF!</v>
      </c>
      <c r="J7" s="108" t="e">
        <f>SUM('Totals_Scouts BSA'!#REF!)</f>
        <v>#REF!</v>
      </c>
      <c r="K7" s="108" t="e">
        <f>SUM('Totals_Scouts BSA'!#REF!)</f>
        <v>#REF!</v>
      </c>
      <c r="L7" s="108" t="e">
        <f>SUM('Totals_Scouts BSA'!#REF!)</f>
        <v>#REF!</v>
      </c>
      <c r="M7" s="108" t="e">
        <f>SUM('Totals_Scouts BSA'!#REF!)</f>
        <v>#REF!</v>
      </c>
      <c r="N7" s="168" t="e">
        <f>N3</f>
        <v>#REF!</v>
      </c>
      <c r="O7" s="108">
        <f>O3</f>
        <v>0</v>
      </c>
      <c r="P7" s="168"/>
      <c r="Q7" s="165" t="e">
        <f>SUM(C7:M7)</f>
        <v>#REF!</v>
      </c>
    </row>
    <row r="8" spans="1:18" x14ac:dyDescent="0.2">
      <c r="Q8" s="128"/>
    </row>
    <row r="9" spans="1:18" x14ac:dyDescent="0.2">
      <c r="B9" s="170" t="s">
        <v>104</v>
      </c>
      <c r="C9" s="162" t="e">
        <f>C7/$Q$7</f>
        <v>#REF!</v>
      </c>
      <c r="D9" s="162" t="e">
        <f t="shared" ref="D9:M9" si="1">D7/$Q$7</f>
        <v>#REF!</v>
      </c>
      <c r="E9" s="162" t="e">
        <f t="shared" si="1"/>
        <v>#REF!</v>
      </c>
      <c r="F9" s="162" t="e">
        <f t="shared" si="1"/>
        <v>#REF!</v>
      </c>
      <c r="G9" s="162" t="e">
        <f t="shared" si="1"/>
        <v>#REF!</v>
      </c>
      <c r="H9" s="162" t="e">
        <f t="shared" si="1"/>
        <v>#REF!</v>
      </c>
      <c r="I9" s="162" t="e">
        <f t="shared" si="1"/>
        <v>#REF!</v>
      </c>
      <c r="J9" s="162" t="e">
        <f t="shared" si="1"/>
        <v>#REF!</v>
      </c>
      <c r="K9" s="162" t="e">
        <f t="shared" si="1"/>
        <v>#REF!</v>
      </c>
      <c r="L9" s="162" t="e">
        <f t="shared" si="1"/>
        <v>#REF!</v>
      </c>
      <c r="M9" s="162" t="e">
        <f t="shared" si="1"/>
        <v>#REF!</v>
      </c>
      <c r="N9" s="162" t="e">
        <f>N7/$Q$7</f>
        <v>#REF!</v>
      </c>
      <c r="O9" s="162" t="e">
        <f>O7/$Q$7</f>
        <v>#REF!</v>
      </c>
      <c r="Q9" s="169" t="e">
        <f>SUM(C9:M9)</f>
        <v>#REF!</v>
      </c>
    </row>
    <row r="10" spans="1:18" x14ac:dyDescent="0.2">
      <c r="Q10" s="128"/>
    </row>
  </sheetData>
  <conditionalFormatting sqref="P2">
    <cfRule type="duplicateValues" dxfId="19" priority="5"/>
  </conditionalFormatting>
  <conditionalFormatting sqref="C9:M9">
    <cfRule type="top10" dxfId="18" priority="2" bottom="1" rank="1"/>
    <cfRule type="top10" dxfId="17" priority="3" rank="1"/>
  </conditionalFormatting>
  <conditionalFormatting sqref="N1:O2">
    <cfRule type="cellIs" dxfId="16" priority="1" operator="equal">
      <formula>0</formula>
    </cfRule>
  </conditionalFormatting>
  <pageMargins left="0.7" right="0.7" top="0.75" bottom="0.75" header="0.3" footer="0.3"/>
  <pageSetup orientation="portrait" horizontalDpi="1200" verticalDpi="1200" r:id="rId1"/>
  <ignoredErrors>
    <ignoredError sqref="K4"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1E9ED-F319-DC4C-9EFD-893BE25E4A14}">
  <sheetPr>
    <tabColor theme="9" tint="-0.249977111117893"/>
  </sheetPr>
  <dimension ref="A1:N31"/>
  <sheetViews>
    <sheetView showGridLines="0" zoomScale="130" zoomScaleNormal="130" workbookViewId="0">
      <pane xSplit="2" ySplit="2" topLeftCell="C3" activePane="bottomRight" state="frozen"/>
      <selection pane="topRight" activeCell="F1" sqref="F1"/>
      <selection pane="bottomLeft" activeCell="A3" sqref="A3"/>
      <selection pane="bottomRight" activeCell="B2" sqref="B2"/>
    </sheetView>
  </sheetViews>
  <sheetFormatPr baseColWidth="10" defaultColWidth="8.83203125" defaultRowHeight="15" x14ac:dyDescent="0.2"/>
  <cols>
    <col min="1" max="1" width="1.1640625" style="158" customWidth="1"/>
    <col min="2" max="2" width="16.83203125" style="158" customWidth="1"/>
    <col min="3" max="3" width="8.6640625" style="89" customWidth="1"/>
    <col min="4" max="4" width="8.6640625" style="159" customWidth="1"/>
    <col min="5" max="5" width="8.6640625" style="89" customWidth="1"/>
    <col min="6" max="6" width="8.6640625" style="159" customWidth="1"/>
    <col min="7" max="7" width="8.6640625" style="89" customWidth="1"/>
    <col min="8" max="8" width="8.6640625" style="159" customWidth="1"/>
    <col min="9" max="9" width="8.6640625" style="89" customWidth="1"/>
    <col min="10" max="10" width="8.6640625" style="159" customWidth="1"/>
    <col min="11" max="11" width="8.6640625" style="89" customWidth="1"/>
    <col min="12" max="12" width="8.6640625" style="159" customWidth="1"/>
    <col min="13" max="13" width="8.6640625" style="89" customWidth="1"/>
    <col min="14" max="14" width="11.1640625" style="159" bestFit="1" customWidth="1"/>
    <col min="15" max="16384" width="8.83203125" style="89"/>
  </cols>
  <sheetData>
    <row r="1" spans="1:14" s="152" customFormat="1" ht="20.25" customHeight="1" x14ac:dyDescent="0.3">
      <c r="A1" s="172"/>
      <c r="B1" s="204" t="s">
        <v>106</v>
      </c>
      <c r="C1" s="184">
        <v>10</v>
      </c>
      <c r="D1" s="151">
        <v>10</v>
      </c>
      <c r="E1" s="184">
        <v>20</v>
      </c>
      <c r="F1" s="151">
        <v>20</v>
      </c>
      <c r="G1" s="184">
        <v>20</v>
      </c>
      <c r="H1" s="151">
        <v>20</v>
      </c>
      <c r="I1" s="184">
        <v>25</v>
      </c>
      <c r="J1" s="151">
        <v>30</v>
      </c>
      <c r="K1" s="184">
        <v>40</v>
      </c>
      <c r="L1" s="198">
        <v>25</v>
      </c>
      <c r="M1" s="199">
        <v>60</v>
      </c>
      <c r="N1" s="151"/>
    </row>
    <row r="2" spans="1:14" s="141" customFormat="1" ht="45" x14ac:dyDescent="0.2">
      <c r="A2" s="154"/>
      <c r="B2" s="155"/>
      <c r="C2" s="185" t="s">
        <v>78</v>
      </c>
      <c r="D2" s="183" t="s">
        <v>79</v>
      </c>
      <c r="E2" s="185" t="s">
        <v>80</v>
      </c>
      <c r="F2" s="183" t="s">
        <v>89</v>
      </c>
      <c r="G2" s="185" t="s">
        <v>81</v>
      </c>
      <c r="H2" s="183" t="s">
        <v>82</v>
      </c>
      <c r="I2" s="185" t="s">
        <v>83</v>
      </c>
      <c r="J2" s="183" t="s">
        <v>84</v>
      </c>
      <c r="K2" s="185" t="s">
        <v>85</v>
      </c>
      <c r="L2" s="200" t="s">
        <v>86</v>
      </c>
      <c r="M2" s="201" t="s">
        <v>90</v>
      </c>
      <c r="N2" s="173" t="s">
        <v>76</v>
      </c>
    </row>
    <row r="3" spans="1:14" s="137" customFormat="1" ht="20" customHeight="1" x14ac:dyDescent="0.2">
      <c r="B3" s="171" t="s">
        <v>101</v>
      </c>
      <c r="C3" s="174">
        <f>SUM('Sales Details'!D:D)-'Sales Details'!D1</f>
        <v>0</v>
      </c>
      <c r="D3" s="136" t="e">
        <f>SUM('Sales Details'!#REF!)-'Sales Details'!#REF!</f>
        <v>#REF!</v>
      </c>
      <c r="E3" s="174" t="e">
        <f>SUM('Sales Details'!#REF!)-'Sales Details'!#REF!</f>
        <v>#REF!</v>
      </c>
      <c r="F3" s="136" t="e">
        <f>SUM('Sales Details'!#REF!)-'Sales Details'!#REF!</f>
        <v>#REF!</v>
      </c>
      <c r="G3" s="174" t="e">
        <f>SUM('Sales Details'!#REF!)-'Sales Details'!#REF!</f>
        <v>#REF!</v>
      </c>
      <c r="H3" s="136" t="e">
        <f>SUM('Sales Details'!#REF!)-'Sales Details'!#REF!</f>
        <v>#REF!</v>
      </c>
      <c r="I3" s="174" t="e">
        <f>SUM('Sales Details'!#REF!)-'Sales Details'!#REF!</f>
        <v>#REF!</v>
      </c>
      <c r="J3" s="136" t="e">
        <f>SUM('Sales Details'!#REF!)-'Sales Details'!#REF!</f>
        <v>#REF!</v>
      </c>
      <c r="K3" s="174" t="e">
        <f>SUM('Sales Details'!#REF!)-'Sales Details'!#REF!</f>
        <v>#REF!</v>
      </c>
      <c r="L3" s="136" t="e">
        <f>SUM('Sales Details'!#REF!)-'Sales Details'!#REF!</f>
        <v>#REF!</v>
      </c>
      <c r="M3" s="174" t="e">
        <f>SUM('Sales Details'!#REF!)-'Sales Details'!#REF!</f>
        <v>#REF!</v>
      </c>
      <c r="N3" s="191"/>
    </row>
    <row r="4" spans="1:14" s="137" customFormat="1" ht="18" customHeight="1" x14ac:dyDescent="0.2">
      <c r="B4" s="171" t="s">
        <v>102</v>
      </c>
      <c r="C4" s="192">
        <f>C3/8</f>
        <v>0</v>
      </c>
      <c r="D4" s="193" t="e">
        <f t="shared" ref="D4:I4" si="0">D3/8</f>
        <v>#REF!</v>
      </c>
      <c r="E4" s="192" t="e">
        <f t="shared" si="0"/>
        <v>#REF!</v>
      </c>
      <c r="F4" s="193" t="e">
        <f t="shared" si="0"/>
        <v>#REF!</v>
      </c>
      <c r="G4" s="192" t="e">
        <f t="shared" si="0"/>
        <v>#REF!</v>
      </c>
      <c r="H4" s="193" t="e">
        <f t="shared" si="0"/>
        <v>#REF!</v>
      </c>
      <c r="I4" s="192" t="e">
        <f t="shared" si="0"/>
        <v>#REF!</v>
      </c>
      <c r="J4" s="193" t="e">
        <f>J3/8</f>
        <v>#REF!</v>
      </c>
      <c r="K4" s="192" t="e">
        <f>K3</f>
        <v>#REF!</v>
      </c>
      <c r="L4" s="193" t="e">
        <f>L3/8</f>
        <v>#REF!</v>
      </c>
      <c r="M4" s="192" t="e">
        <f>M3</f>
        <v>#REF!</v>
      </c>
      <c r="N4" s="194"/>
    </row>
    <row r="5" spans="1:14" s="137" customFormat="1" ht="9" customHeight="1" x14ac:dyDescent="0.2">
      <c r="B5" s="171"/>
      <c r="C5" s="192"/>
      <c r="D5" s="193"/>
      <c r="E5" s="192"/>
      <c r="F5" s="193"/>
      <c r="G5" s="192"/>
      <c r="H5" s="193"/>
      <c r="I5" s="192"/>
      <c r="J5" s="193"/>
      <c r="K5" s="192"/>
      <c r="L5" s="193"/>
      <c r="M5" s="192"/>
      <c r="N5" s="194"/>
    </row>
    <row r="6" spans="1:14" ht="12" customHeight="1" x14ac:dyDescent="0.2">
      <c r="B6" s="612" t="s">
        <v>119</v>
      </c>
      <c r="C6" s="186"/>
      <c r="E6" s="186"/>
      <c r="G6" s="186"/>
      <c r="I6" s="186"/>
      <c r="K6" s="186"/>
      <c r="M6" s="186"/>
    </row>
    <row r="7" spans="1:14" ht="12" customHeight="1" x14ac:dyDescent="0.2">
      <c r="B7" s="612"/>
      <c r="C7" s="187">
        <f>SUM('Totals_Scouts BSA'!C3:C77)</f>
        <v>0</v>
      </c>
      <c r="D7" s="189" t="e">
        <f>SUM('Totals_Scouts BSA'!#REF!)</f>
        <v>#REF!</v>
      </c>
      <c r="E7" s="187" t="e">
        <f>SUM('Totals_Scouts BSA'!#REF!)</f>
        <v>#REF!</v>
      </c>
      <c r="F7" s="189" t="e">
        <f>SUM('Totals_Scouts BSA'!#REF!)</f>
        <v>#REF!</v>
      </c>
      <c r="G7" s="187" t="e">
        <f>SUM('Totals_Scouts BSA'!#REF!)</f>
        <v>#REF!</v>
      </c>
      <c r="H7" s="189" t="e">
        <f>SUM('Totals_Scouts BSA'!#REF!)</f>
        <v>#REF!</v>
      </c>
      <c r="I7" s="187" t="e">
        <f>SUM('Totals_Scouts BSA'!#REF!)</f>
        <v>#REF!</v>
      </c>
      <c r="J7" s="189" t="e">
        <f>SUM('Totals_Scouts BSA'!#REF!)</f>
        <v>#REF!</v>
      </c>
      <c r="K7" s="187" t="e">
        <f>SUM('Totals_Scouts BSA'!#REF!)</f>
        <v>#REF!</v>
      </c>
      <c r="L7" s="189" t="e">
        <f>SUM('Totals_Scouts BSA'!#REF!)</f>
        <v>#REF!</v>
      </c>
      <c r="M7" s="187" t="e">
        <f>SUM('Totals_Scouts BSA'!#REF!)</f>
        <v>#REF!</v>
      </c>
      <c r="N7" s="189" t="e">
        <f>SUM(C7:M7)</f>
        <v>#REF!</v>
      </c>
    </row>
    <row r="8" spans="1:14" ht="12" customHeight="1" x14ac:dyDescent="0.2">
      <c r="B8" s="612"/>
      <c r="C8" s="187"/>
      <c r="D8" s="189"/>
      <c r="E8" s="187"/>
      <c r="F8" s="189"/>
      <c r="G8" s="187"/>
      <c r="H8" s="189"/>
      <c r="I8" s="187"/>
      <c r="J8" s="189"/>
      <c r="K8" s="187"/>
      <c r="L8" s="189"/>
      <c r="M8" s="187"/>
      <c r="N8" s="189"/>
    </row>
    <row r="9" spans="1:14" ht="9" customHeight="1" x14ac:dyDescent="0.2">
      <c r="B9" s="170"/>
      <c r="C9" s="186"/>
      <c r="E9" s="186"/>
      <c r="G9" s="186"/>
      <c r="I9" s="186"/>
      <c r="K9" s="186"/>
      <c r="M9" s="186"/>
      <c r="N9" s="189"/>
    </row>
    <row r="10" spans="1:14" x14ac:dyDescent="0.2">
      <c r="B10" s="170" t="s">
        <v>104</v>
      </c>
      <c r="C10" s="188" t="e">
        <f t="shared" ref="C10:M10" si="1">C7/$N$7</f>
        <v>#REF!</v>
      </c>
      <c r="D10" s="190" t="e">
        <f t="shared" si="1"/>
        <v>#REF!</v>
      </c>
      <c r="E10" s="188" t="e">
        <f t="shared" si="1"/>
        <v>#REF!</v>
      </c>
      <c r="F10" s="190" t="e">
        <f t="shared" si="1"/>
        <v>#REF!</v>
      </c>
      <c r="G10" s="188" t="e">
        <f t="shared" si="1"/>
        <v>#REF!</v>
      </c>
      <c r="H10" s="190" t="e">
        <f t="shared" si="1"/>
        <v>#REF!</v>
      </c>
      <c r="I10" s="188" t="e">
        <f t="shared" si="1"/>
        <v>#REF!</v>
      </c>
      <c r="J10" s="190" t="e">
        <f t="shared" si="1"/>
        <v>#REF!</v>
      </c>
      <c r="K10" s="188" t="e">
        <f t="shared" si="1"/>
        <v>#REF!</v>
      </c>
      <c r="L10" s="190" t="e">
        <f t="shared" si="1"/>
        <v>#REF!</v>
      </c>
      <c r="M10" s="188" t="e">
        <f t="shared" si="1"/>
        <v>#REF!</v>
      </c>
      <c r="N10" s="203" t="e">
        <f>SUM(C10:M10)</f>
        <v>#REF!</v>
      </c>
    </row>
    <row r="12" spans="1:14" ht="3" customHeight="1" x14ac:dyDescent="0.2">
      <c r="A12" s="195"/>
      <c r="B12" s="195"/>
      <c r="C12" s="196"/>
      <c r="D12" s="196"/>
      <c r="E12" s="196"/>
      <c r="F12" s="196"/>
      <c r="G12" s="196"/>
      <c r="H12" s="196"/>
      <c r="I12" s="196"/>
      <c r="J12" s="196"/>
      <c r="K12" s="196"/>
      <c r="L12" s="196"/>
      <c r="M12" s="196"/>
      <c r="N12" s="196"/>
    </row>
    <row r="13" spans="1:14" ht="34" x14ac:dyDescent="0.3">
      <c r="B13" s="197" t="s">
        <v>128</v>
      </c>
      <c r="N13" s="209" t="s">
        <v>120</v>
      </c>
    </row>
    <row r="14" spans="1:14" ht="18" customHeight="1" x14ac:dyDescent="0.2">
      <c r="B14" s="210" t="s">
        <v>107</v>
      </c>
      <c r="C14" s="205">
        <v>30</v>
      </c>
      <c r="D14" s="206"/>
      <c r="E14" s="205"/>
      <c r="F14" s="206"/>
      <c r="G14" s="205"/>
      <c r="H14" s="206"/>
      <c r="I14" s="205"/>
      <c r="J14" s="206"/>
      <c r="K14" s="205"/>
      <c r="L14" s="212" t="s">
        <v>121</v>
      </c>
      <c r="M14" s="215" t="s">
        <v>121</v>
      </c>
      <c r="N14" s="189">
        <f>(C$1*C14)+(D$1*D14)+(E$1*E14)+(F$1*F14)+(G$1*G14)+(H$1*H14)+(I$1*I14)+(J$1*J14)+(K$1*K14)</f>
        <v>300</v>
      </c>
    </row>
    <row r="15" spans="1:14" ht="18" customHeight="1" x14ac:dyDescent="0.2">
      <c r="B15" s="210" t="s">
        <v>108</v>
      </c>
      <c r="C15" s="205"/>
      <c r="D15" s="206"/>
      <c r="E15" s="205"/>
      <c r="F15" s="206"/>
      <c r="G15" s="205"/>
      <c r="H15" s="206"/>
      <c r="I15" s="205"/>
      <c r="J15" s="206"/>
      <c r="K15" s="205"/>
      <c r="L15" s="212" t="s">
        <v>121</v>
      </c>
      <c r="M15" s="215" t="s">
        <v>121</v>
      </c>
      <c r="N15" s="189">
        <f t="shared" ref="N15:N27" si="2">(C$1*C15)+(D$1*D15)+(E$1*E15)+(F$1*F15)+(G$1*G15)+(H$1*H15)+(I$1*I15)+(J$1*J15)+(K$1*K15)</f>
        <v>0</v>
      </c>
    </row>
    <row r="16" spans="1:14" ht="18" customHeight="1" x14ac:dyDescent="0.2">
      <c r="B16" s="210" t="s">
        <v>109</v>
      </c>
      <c r="C16" s="205"/>
      <c r="D16" s="206"/>
      <c r="E16" s="205"/>
      <c r="F16" s="206"/>
      <c r="G16" s="205"/>
      <c r="H16" s="206"/>
      <c r="I16" s="205"/>
      <c r="J16" s="206"/>
      <c r="K16" s="205"/>
      <c r="L16" s="212" t="s">
        <v>121</v>
      </c>
      <c r="M16" s="215" t="s">
        <v>121</v>
      </c>
      <c r="N16" s="189">
        <f t="shared" si="2"/>
        <v>0</v>
      </c>
    </row>
    <row r="17" spans="2:14" ht="18" customHeight="1" x14ac:dyDescent="0.2">
      <c r="B17" s="210" t="s">
        <v>110</v>
      </c>
      <c r="C17" s="205"/>
      <c r="D17" s="206"/>
      <c r="E17" s="205"/>
      <c r="F17" s="206"/>
      <c r="G17" s="205"/>
      <c r="H17" s="206"/>
      <c r="I17" s="205"/>
      <c r="J17" s="206"/>
      <c r="K17" s="205"/>
      <c r="L17" s="212" t="s">
        <v>121</v>
      </c>
      <c r="M17" s="215" t="s">
        <v>121</v>
      </c>
      <c r="N17" s="189">
        <f t="shared" si="2"/>
        <v>0</v>
      </c>
    </row>
    <row r="18" spans="2:14" ht="18" customHeight="1" x14ac:dyDescent="0.2">
      <c r="B18" s="210" t="s">
        <v>111</v>
      </c>
      <c r="C18" s="205"/>
      <c r="D18" s="206"/>
      <c r="E18" s="205"/>
      <c r="F18" s="206"/>
      <c r="G18" s="205"/>
      <c r="H18" s="206"/>
      <c r="I18" s="205"/>
      <c r="J18" s="206"/>
      <c r="K18" s="205"/>
      <c r="L18" s="212" t="s">
        <v>121</v>
      </c>
      <c r="M18" s="215" t="s">
        <v>121</v>
      </c>
      <c r="N18" s="189">
        <f t="shared" si="2"/>
        <v>0</v>
      </c>
    </row>
    <row r="19" spans="2:14" ht="18" customHeight="1" x14ac:dyDescent="0.2">
      <c r="B19" s="210" t="s">
        <v>112</v>
      </c>
      <c r="C19" s="205"/>
      <c r="D19" s="206"/>
      <c r="E19" s="205"/>
      <c r="F19" s="206"/>
      <c r="G19" s="205"/>
      <c r="H19" s="206"/>
      <c r="I19" s="205"/>
      <c r="J19" s="206"/>
      <c r="K19" s="205"/>
      <c r="L19" s="212" t="s">
        <v>121</v>
      </c>
      <c r="M19" s="215" t="s">
        <v>121</v>
      </c>
      <c r="N19" s="189">
        <f t="shared" si="2"/>
        <v>0</v>
      </c>
    </row>
    <row r="20" spans="2:14" ht="18" customHeight="1" x14ac:dyDescent="0.2">
      <c r="B20" s="210" t="s">
        <v>113</v>
      </c>
      <c r="C20" s="205"/>
      <c r="D20" s="206"/>
      <c r="E20" s="205"/>
      <c r="F20" s="206"/>
      <c r="G20" s="205"/>
      <c r="H20" s="206"/>
      <c r="I20" s="205"/>
      <c r="J20" s="206"/>
      <c r="K20" s="205"/>
      <c r="L20" s="212" t="s">
        <v>121</v>
      </c>
      <c r="M20" s="215" t="s">
        <v>121</v>
      </c>
      <c r="N20" s="189">
        <f t="shared" si="2"/>
        <v>0</v>
      </c>
    </row>
    <row r="21" spans="2:14" ht="18" customHeight="1" x14ac:dyDescent="0.2">
      <c r="B21" s="210" t="s">
        <v>114</v>
      </c>
      <c r="C21" s="205"/>
      <c r="D21" s="206"/>
      <c r="E21" s="205"/>
      <c r="F21" s="206"/>
      <c r="G21" s="205"/>
      <c r="H21" s="206"/>
      <c r="I21" s="205"/>
      <c r="J21" s="206"/>
      <c r="K21" s="205"/>
      <c r="L21" s="212" t="s">
        <v>121</v>
      </c>
      <c r="M21" s="215" t="s">
        <v>121</v>
      </c>
      <c r="N21" s="189">
        <f t="shared" si="2"/>
        <v>0</v>
      </c>
    </row>
    <row r="22" spans="2:14" ht="18" customHeight="1" x14ac:dyDescent="0.2">
      <c r="B22" s="210" t="s">
        <v>115</v>
      </c>
      <c r="C22" s="205"/>
      <c r="D22" s="206"/>
      <c r="E22" s="205"/>
      <c r="F22" s="206"/>
      <c r="G22" s="205"/>
      <c r="H22" s="206"/>
      <c r="I22" s="205"/>
      <c r="J22" s="206"/>
      <c r="K22" s="205"/>
      <c r="L22" s="212" t="s">
        <v>121</v>
      </c>
      <c r="M22" s="215" t="s">
        <v>121</v>
      </c>
      <c r="N22" s="189">
        <f t="shared" si="2"/>
        <v>0</v>
      </c>
    </row>
    <row r="23" spans="2:14" ht="18" customHeight="1" x14ac:dyDescent="0.2">
      <c r="B23" s="210" t="s">
        <v>116</v>
      </c>
      <c r="C23" s="205"/>
      <c r="D23" s="206"/>
      <c r="E23" s="205"/>
      <c r="F23" s="206"/>
      <c r="G23" s="205"/>
      <c r="H23" s="206"/>
      <c r="I23" s="205"/>
      <c r="J23" s="206"/>
      <c r="K23" s="205"/>
      <c r="L23" s="212" t="s">
        <v>121</v>
      </c>
      <c r="M23" s="215" t="s">
        <v>121</v>
      </c>
      <c r="N23" s="189">
        <f t="shared" si="2"/>
        <v>0</v>
      </c>
    </row>
    <row r="24" spans="2:14" ht="18" customHeight="1" x14ac:dyDescent="0.2">
      <c r="B24" s="210" t="s">
        <v>116</v>
      </c>
      <c r="C24" s="205"/>
      <c r="D24" s="206"/>
      <c r="E24" s="205"/>
      <c r="F24" s="206"/>
      <c r="G24" s="205"/>
      <c r="H24" s="206"/>
      <c r="I24" s="205"/>
      <c r="J24" s="206"/>
      <c r="K24" s="205"/>
      <c r="L24" s="212" t="s">
        <v>121</v>
      </c>
      <c r="M24" s="215" t="s">
        <v>121</v>
      </c>
      <c r="N24" s="189">
        <f t="shared" si="2"/>
        <v>0</v>
      </c>
    </row>
    <row r="25" spans="2:14" ht="18" customHeight="1" x14ac:dyDescent="0.2">
      <c r="B25" s="210" t="s">
        <v>116</v>
      </c>
      <c r="C25" s="205"/>
      <c r="D25" s="206"/>
      <c r="E25" s="205"/>
      <c r="F25" s="206"/>
      <c r="G25" s="205"/>
      <c r="H25" s="206"/>
      <c r="I25" s="205"/>
      <c r="J25" s="206"/>
      <c r="K25" s="205"/>
      <c r="L25" s="212" t="s">
        <v>121</v>
      </c>
      <c r="M25" s="215" t="s">
        <v>121</v>
      </c>
      <c r="N25" s="189">
        <f t="shared" si="2"/>
        <v>0</v>
      </c>
    </row>
    <row r="26" spans="2:14" ht="18" customHeight="1" thickBot="1" x14ac:dyDescent="0.25">
      <c r="B26" s="211" t="s">
        <v>116</v>
      </c>
      <c r="C26" s="207"/>
      <c r="D26" s="208"/>
      <c r="E26" s="207"/>
      <c r="F26" s="208"/>
      <c r="G26" s="207"/>
      <c r="H26" s="208"/>
      <c r="I26" s="207"/>
      <c r="J26" s="208"/>
      <c r="K26" s="207"/>
      <c r="L26" s="213" t="s">
        <v>121</v>
      </c>
      <c r="M26" s="214" t="s">
        <v>121</v>
      </c>
      <c r="N26" s="189">
        <f t="shared" si="2"/>
        <v>0</v>
      </c>
    </row>
    <row r="27" spans="2:14" x14ac:dyDescent="0.2">
      <c r="B27" s="202" t="s">
        <v>117</v>
      </c>
      <c r="C27" s="186">
        <f t="shared" ref="C27:K27" si="3">SUM(C14:C26)</f>
        <v>30</v>
      </c>
      <c r="D27" s="159">
        <f t="shared" si="3"/>
        <v>0</v>
      </c>
      <c r="E27" s="186">
        <f t="shared" si="3"/>
        <v>0</v>
      </c>
      <c r="F27" s="159">
        <f t="shared" si="3"/>
        <v>0</v>
      </c>
      <c r="G27" s="186">
        <f t="shared" si="3"/>
        <v>0</v>
      </c>
      <c r="H27" s="159">
        <f t="shared" si="3"/>
        <v>0</v>
      </c>
      <c r="I27" s="186">
        <f t="shared" si="3"/>
        <v>0</v>
      </c>
      <c r="J27" s="159">
        <f t="shared" si="3"/>
        <v>0</v>
      </c>
      <c r="K27" s="186">
        <f t="shared" si="3"/>
        <v>0</v>
      </c>
      <c r="L27" s="216" t="s">
        <v>121</v>
      </c>
      <c r="M27" s="217" t="s">
        <v>121</v>
      </c>
      <c r="N27" s="189">
        <f t="shared" si="2"/>
        <v>300</v>
      </c>
    </row>
    <row r="28" spans="2:14" ht="16" thickBot="1" x14ac:dyDescent="0.25">
      <c r="C28" s="186"/>
      <c r="E28" s="186"/>
      <c r="G28" s="186"/>
      <c r="I28" s="186"/>
      <c r="K28" s="186"/>
      <c r="M28" s="186"/>
    </row>
    <row r="29" spans="2:14" s="137" customFormat="1" ht="16" thickBot="1" x14ac:dyDescent="0.25">
      <c r="B29" s="228" t="s">
        <v>129</v>
      </c>
      <c r="C29" s="224">
        <f t="shared" ref="C29:K29" si="4">C27-C3</f>
        <v>30</v>
      </c>
      <c r="D29" s="225" t="e">
        <f t="shared" si="4"/>
        <v>#REF!</v>
      </c>
      <c r="E29" s="226" t="e">
        <f t="shared" si="4"/>
        <v>#REF!</v>
      </c>
      <c r="F29" s="225" t="e">
        <f t="shared" si="4"/>
        <v>#REF!</v>
      </c>
      <c r="G29" s="226" t="e">
        <f t="shared" si="4"/>
        <v>#REF!</v>
      </c>
      <c r="H29" s="225" t="e">
        <f t="shared" si="4"/>
        <v>#REF!</v>
      </c>
      <c r="I29" s="226" t="e">
        <f t="shared" si="4"/>
        <v>#REF!</v>
      </c>
      <c r="J29" s="225" t="e">
        <f t="shared" si="4"/>
        <v>#REF!</v>
      </c>
      <c r="K29" s="226" t="e">
        <f t="shared" si="4"/>
        <v>#REF!</v>
      </c>
      <c r="L29" s="225" t="e">
        <f>L3</f>
        <v>#REF!</v>
      </c>
      <c r="M29" s="227" t="e">
        <f>M3</f>
        <v>#REF!</v>
      </c>
      <c r="N29" s="136"/>
    </row>
    <row r="30" spans="2:14" x14ac:dyDescent="0.2">
      <c r="C30" s="186"/>
      <c r="E30" s="186"/>
      <c r="G30" s="186"/>
      <c r="I30" s="186"/>
      <c r="K30" s="186"/>
      <c r="M30" s="186"/>
    </row>
    <row r="31" spans="2:14" x14ac:dyDescent="0.2">
      <c r="B31" s="158" t="s">
        <v>118</v>
      </c>
      <c r="C31" s="187">
        <f>C1*C29</f>
        <v>300</v>
      </c>
      <c r="D31" s="189" t="e">
        <f t="shared" ref="D31:M31" si="5">D1*D29</f>
        <v>#REF!</v>
      </c>
      <c r="E31" s="187" t="e">
        <f t="shared" si="5"/>
        <v>#REF!</v>
      </c>
      <c r="F31" s="189" t="e">
        <f t="shared" si="5"/>
        <v>#REF!</v>
      </c>
      <c r="G31" s="187" t="e">
        <f t="shared" si="5"/>
        <v>#REF!</v>
      </c>
      <c r="H31" s="189" t="e">
        <f t="shared" si="5"/>
        <v>#REF!</v>
      </c>
      <c r="I31" s="187" t="e">
        <f t="shared" si="5"/>
        <v>#REF!</v>
      </c>
      <c r="J31" s="189" t="e">
        <f t="shared" si="5"/>
        <v>#REF!</v>
      </c>
      <c r="K31" s="187" t="e">
        <f t="shared" si="5"/>
        <v>#REF!</v>
      </c>
      <c r="L31" s="189" t="e">
        <f t="shared" si="5"/>
        <v>#REF!</v>
      </c>
      <c r="M31" s="187" t="e">
        <f t="shared" si="5"/>
        <v>#REF!</v>
      </c>
      <c r="N31" s="189" t="e">
        <f>SUM(C31:M31)</f>
        <v>#REF!</v>
      </c>
    </row>
  </sheetData>
  <mergeCells count="1">
    <mergeCell ref="B6:B8"/>
  </mergeCells>
  <phoneticPr fontId="36" type="noConversion"/>
  <conditionalFormatting sqref="C10:M10">
    <cfRule type="top10" dxfId="15" priority="3" bottom="1" rank="1"/>
    <cfRule type="top10" dxfId="14" priority="4" rank="1"/>
  </conditionalFormatting>
  <conditionalFormatting sqref="N1:N2">
    <cfRule type="cellIs" dxfId="13" priority="2" operator="equal">
      <formula>0</formula>
    </cfRule>
  </conditionalFormatting>
  <conditionalFormatting sqref="C29:M31">
    <cfRule type="cellIs" dxfId="12" priority="1" operator="lessThan">
      <formula>0</formula>
    </cfRule>
  </conditionalFormatting>
  <pageMargins left="0.25" right="0.25" top="0.75" bottom="0.75" header="0.3" footer="0.3"/>
  <pageSetup orientation="landscape" horizontalDpi="1200" verticalDpi="1200" r:id="rId1"/>
  <ignoredErrors>
    <ignoredError sqref="K4:L4"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952D0-6DCD-4441-AC0C-2ADEABDD8C32}">
  <dimension ref="A1:BA47"/>
  <sheetViews>
    <sheetView zoomScaleNormal="100" workbookViewId="0">
      <pane xSplit="2" ySplit="2" topLeftCell="C9" activePane="bottomRight" state="frozen"/>
      <selection pane="topRight" activeCell="F1" sqref="F1"/>
      <selection pane="bottomLeft" activeCell="A3" sqref="A3"/>
      <selection pane="bottomRight" activeCell="B37" sqref="B37"/>
    </sheetView>
  </sheetViews>
  <sheetFormatPr baseColWidth="10" defaultColWidth="8.83203125" defaultRowHeight="15" x14ac:dyDescent="0.2"/>
  <cols>
    <col min="1" max="1" width="17.33203125" style="101" customWidth="1"/>
    <col min="2" max="2" width="16" style="101" customWidth="1"/>
    <col min="3" max="33" width="7.33203125" style="91" customWidth="1"/>
    <col min="34" max="34" width="9.6640625" style="91" bestFit="1" customWidth="1"/>
    <col min="35" max="35" width="10.5" style="103" bestFit="1" customWidth="1"/>
    <col min="36" max="36" width="9.33203125" style="91" customWidth="1"/>
    <col min="37" max="37" width="8.83203125" style="91" customWidth="1"/>
    <col min="38" max="42" width="9" style="91" customWidth="1"/>
    <col min="43" max="43" width="5.6640625" style="91" customWidth="1"/>
    <col min="44" max="44" width="8" style="91" customWidth="1"/>
    <col min="45" max="45" width="5.6640625" style="91" customWidth="1"/>
    <col min="46" max="47" width="11.6640625" style="91" bestFit="1" customWidth="1"/>
    <col min="48" max="48" width="9.33203125" style="91" bestFit="1" customWidth="1"/>
    <col min="49" max="49" width="11.6640625" style="91" bestFit="1" customWidth="1"/>
    <col min="50" max="50" width="10.6640625" style="91" customWidth="1"/>
    <col min="51" max="51" width="9" style="91" customWidth="1"/>
    <col min="52" max="53" width="11.6640625" style="91" bestFit="1" customWidth="1"/>
    <col min="54" max="16384" width="8.83203125" style="91"/>
  </cols>
  <sheetData>
    <row r="1" spans="1:53" s="67" customFormat="1" ht="20.25" customHeight="1" thickBot="1" x14ac:dyDescent="0.25">
      <c r="C1" s="68">
        <v>10</v>
      </c>
      <c r="D1" s="68">
        <v>15</v>
      </c>
      <c r="E1" s="68">
        <v>20</v>
      </c>
      <c r="F1" s="68">
        <v>20</v>
      </c>
      <c r="G1" s="68">
        <v>20</v>
      </c>
      <c r="H1" s="68">
        <v>25</v>
      </c>
      <c r="I1" s="68">
        <v>25</v>
      </c>
      <c r="J1" s="69">
        <v>35</v>
      </c>
      <c r="K1" s="68">
        <v>10</v>
      </c>
      <c r="L1" s="68">
        <v>15</v>
      </c>
      <c r="M1" s="68">
        <v>20</v>
      </c>
      <c r="N1" s="68">
        <v>20</v>
      </c>
      <c r="O1" s="68">
        <v>25</v>
      </c>
      <c r="P1" s="68">
        <v>25</v>
      </c>
      <c r="Q1" s="130">
        <v>80</v>
      </c>
      <c r="R1" s="110">
        <v>40</v>
      </c>
      <c r="S1" s="110">
        <v>35</v>
      </c>
      <c r="T1" s="110">
        <v>65</v>
      </c>
      <c r="U1" s="110">
        <v>65</v>
      </c>
      <c r="V1" s="68">
        <v>60</v>
      </c>
      <c r="W1" s="68">
        <v>55</v>
      </c>
      <c r="X1" s="68">
        <v>60</v>
      </c>
      <c r="Y1" s="68">
        <v>80</v>
      </c>
      <c r="Z1" s="68">
        <v>65</v>
      </c>
      <c r="AA1" s="68">
        <v>30</v>
      </c>
      <c r="AB1" s="68">
        <v>50</v>
      </c>
      <c r="AC1" s="68">
        <v>1</v>
      </c>
      <c r="AD1" s="68">
        <v>30</v>
      </c>
      <c r="AE1" s="68">
        <v>50</v>
      </c>
      <c r="AF1" s="68">
        <v>100</v>
      </c>
      <c r="AG1" s="68">
        <v>250</v>
      </c>
      <c r="AH1" s="70"/>
      <c r="AI1" s="71" t="e">
        <f>SUM(AI3:AI32)</f>
        <v>#REF!</v>
      </c>
      <c r="AJ1" s="67">
        <v>10516</v>
      </c>
      <c r="AK1" s="613" t="s">
        <v>0</v>
      </c>
      <c r="AL1" s="614"/>
      <c r="AM1" s="614"/>
      <c r="AN1" s="614"/>
      <c r="AO1" s="614"/>
      <c r="AP1" s="615"/>
      <c r="AT1" s="616" t="s">
        <v>1</v>
      </c>
      <c r="AU1" s="617"/>
      <c r="AV1" s="617"/>
      <c r="AW1" s="614"/>
      <c r="AX1" s="615"/>
      <c r="AZ1" s="618" t="s">
        <v>2</v>
      </c>
      <c r="BA1" s="618"/>
    </row>
    <row r="2" spans="1:53" s="58" customFormat="1" ht="128" x14ac:dyDescent="0.2">
      <c r="A2" s="56" t="s">
        <v>4</v>
      </c>
      <c r="B2" s="57" t="s">
        <v>5</v>
      </c>
      <c r="C2" s="72" t="s">
        <v>54</v>
      </c>
      <c r="D2" s="72" t="s">
        <v>53</v>
      </c>
      <c r="E2" s="72" t="s">
        <v>65</v>
      </c>
      <c r="F2" s="72" t="s">
        <v>59</v>
      </c>
      <c r="G2" s="72" t="s">
        <v>57</v>
      </c>
      <c r="H2" s="72" t="s">
        <v>60</v>
      </c>
      <c r="I2" s="72" t="s">
        <v>55</v>
      </c>
      <c r="J2" s="72" t="s">
        <v>6</v>
      </c>
      <c r="K2" s="73" t="s">
        <v>54</v>
      </c>
      <c r="L2" s="73" t="s">
        <v>53</v>
      </c>
      <c r="M2" s="73" t="s">
        <v>59</v>
      </c>
      <c r="N2" s="73" t="s">
        <v>57</v>
      </c>
      <c r="O2" s="73" t="s">
        <v>60</v>
      </c>
      <c r="P2" s="73" t="s">
        <v>55</v>
      </c>
      <c r="Q2" s="131" t="s">
        <v>77</v>
      </c>
      <c r="R2" s="74" t="s">
        <v>69</v>
      </c>
      <c r="S2" s="74" t="s">
        <v>70</v>
      </c>
      <c r="T2" s="74" t="s">
        <v>7</v>
      </c>
      <c r="U2" s="74" t="s">
        <v>71</v>
      </c>
      <c r="V2" s="73" t="s">
        <v>58</v>
      </c>
      <c r="W2" s="73" t="s">
        <v>50</v>
      </c>
      <c r="X2" s="73" t="s">
        <v>56</v>
      </c>
      <c r="Y2" s="73" t="s">
        <v>8</v>
      </c>
      <c r="Z2" s="73" t="s">
        <v>64</v>
      </c>
      <c r="AA2" s="75" t="s">
        <v>68</v>
      </c>
      <c r="AB2" s="76" t="s">
        <v>61</v>
      </c>
      <c r="AC2" s="76" t="s">
        <v>52</v>
      </c>
      <c r="AD2" s="76" t="s">
        <v>62</v>
      </c>
      <c r="AE2" s="76" t="s">
        <v>49</v>
      </c>
      <c r="AF2" s="76" t="s">
        <v>63</v>
      </c>
      <c r="AG2" s="76" t="s">
        <v>66</v>
      </c>
      <c r="AH2" s="77" t="s">
        <v>44</v>
      </c>
      <c r="AI2" s="78" t="s">
        <v>11</v>
      </c>
      <c r="AJ2" s="58" t="s">
        <v>12</v>
      </c>
      <c r="AK2" s="59" t="s">
        <v>13</v>
      </c>
      <c r="AL2" s="60" t="s">
        <v>14</v>
      </c>
      <c r="AM2" s="61" t="s">
        <v>15</v>
      </c>
      <c r="AN2" s="60" t="s">
        <v>16</v>
      </c>
      <c r="AO2" s="79" t="s">
        <v>17</v>
      </c>
      <c r="AP2" s="60" t="s">
        <v>18</v>
      </c>
      <c r="AQ2" s="58" t="s">
        <v>12</v>
      </c>
      <c r="AR2" s="62" t="s">
        <v>19</v>
      </c>
      <c r="AS2" s="63" t="s">
        <v>12</v>
      </c>
      <c r="AT2" s="80" t="s">
        <v>20</v>
      </c>
      <c r="AU2" s="81" t="s">
        <v>21</v>
      </c>
      <c r="AV2" s="82" t="s">
        <v>22</v>
      </c>
      <c r="AW2" s="83" t="s">
        <v>48</v>
      </c>
      <c r="AX2" s="84" t="s">
        <v>23</v>
      </c>
      <c r="AZ2" s="64" t="s">
        <v>24</v>
      </c>
      <c r="BA2" s="64" t="s">
        <v>25</v>
      </c>
    </row>
    <row r="3" spans="1:53" x14ac:dyDescent="0.2">
      <c r="A3" s="109" t="s">
        <v>34</v>
      </c>
      <c r="B3" s="85" t="s">
        <v>88</v>
      </c>
      <c r="C3" s="86" t="e">
        <f>SUMIFS('Sales Details'!#REF!,'Sales Details'!#REF!,$B3,'Sales Details'!$A:$A,$A3,'Sales Details'!$D:$D,C$2)</f>
        <v>#REF!</v>
      </c>
      <c r="D3" s="86" t="e">
        <f>SUMIFS('Sales Details'!#REF!,'Sales Details'!#REF!,$B3,'Sales Details'!$A:$A,$A3,'Sales Details'!$D:$D,D$2)</f>
        <v>#REF!</v>
      </c>
      <c r="E3" s="86" t="e">
        <f>SUMIFS('Sales Details'!#REF!,'Sales Details'!#REF!,$B3,'Sales Details'!$A:$A,$A3,'Sales Details'!$D:$D,E$2)</f>
        <v>#REF!</v>
      </c>
      <c r="F3" s="86" t="e">
        <f>SUMIFS('Sales Details'!#REF!,'Sales Details'!#REF!,$B3,'Sales Details'!$A:$A,$A3,'Sales Details'!$D:$D,F$2)</f>
        <v>#REF!</v>
      </c>
      <c r="G3" s="86" t="e">
        <f>SUMIFS('Sales Details'!#REF!,'Sales Details'!#REF!,$B3,'Sales Details'!$A:$A,$A3,'Sales Details'!$D:$D,G$2)</f>
        <v>#REF!</v>
      </c>
      <c r="H3" s="86" t="e">
        <f>SUMIFS('Sales Details'!#REF!,'Sales Details'!#REF!,$B3,'Sales Details'!$A:$A,$A3,'Sales Details'!$D:$D,H$2)</f>
        <v>#REF!</v>
      </c>
      <c r="I3" s="86" t="e">
        <f>SUMIFS('Sales Details'!#REF!,'Sales Details'!#REF!,$B3,'Sales Details'!$A:$A,$A3,'Sales Details'!$D:$D,I$2)</f>
        <v>#REF!</v>
      </c>
      <c r="J3" s="86" t="e">
        <f>SUMIFS('Sales Details'!#REF!,'Sales Details'!#REF!,$B3,'Sales Details'!$A:$A,$A3,'Sales Details'!$D:$D,J$2)</f>
        <v>#REF!</v>
      </c>
      <c r="K3" s="87"/>
      <c r="L3" s="87"/>
      <c r="M3" s="87"/>
      <c r="N3" s="87"/>
      <c r="O3" s="87"/>
      <c r="P3" s="87"/>
      <c r="Q3" s="87"/>
      <c r="R3" s="87"/>
      <c r="S3" s="87"/>
      <c r="T3" s="87"/>
      <c r="U3" s="87"/>
      <c r="V3" s="87"/>
      <c r="W3" s="87"/>
      <c r="X3" s="87"/>
      <c r="Y3" s="87"/>
      <c r="Z3" s="87"/>
      <c r="AA3" s="86" t="e">
        <f>SUMIFS('Sales Details'!#REF!,'Sales Details'!#REF!,$B3,'Sales Details'!$A:$A,$A3,'Sales Details'!$D:$D,AA$2)</f>
        <v>#REF!</v>
      </c>
      <c r="AB3" s="86" t="e">
        <f>SUMIFS('Sales Details'!#REF!,'Sales Details'!#REF!,$B3,'Sales Details'!$A:$A,$A3,'Sales Details'!$D:$D,AB$2)</f>
        <v>#REF!</v>
      </c>
      <c r="AC3" s="86" t="e">
        <f>SUMIFS('Sales Details'!#REF!,'Sales Details'!#REF!,$B3,'Sales Details'!$A:$A,$A3,'Sales Details'!$D:$D,AC$2)</f>
        <v>#REF!</v>
      </c>
      <c r="AD3" s="86" t="e">
        <f>SUMIFS('Sales Details'!#REF!,'Sales Details'!#REF!,$B3,'Sales Details'!$A:$A,$A3,'Sales Details'!$D:$D,AD$2)</f>
        <v>#REF!</v>
      </c>
      <c r="AE3" s="86" t="e">
        <f>SUMIFS('Sales Details'!#REF!,'Sales Details'!#REF!,$B3,'Sales Details'!$A:$A,$A3,'Sales Details'!$D:$D,AE$2)</f>
        <v>#REF!</v>
      </c>
      <c r="AF3" s="86" t="e">
        <f>SUMIFS('Sales Details'!#REF!,'Sales Details'!#REF!,$B3,'Sales Details'!$A:$A,$A3,'Sales Details'!$D:$D,AF$2)</f>
        <v>#REF!</v>
      </c>
      <c r="AG3" s="86" t="e">
        <f>SUMIFS('Sales Details'!#REF!,'Sales Details'!#REF!,$B3,'Sales Details'!$A:$A,$A3,'Sales Details'!$D:$D,AG$2)</f>
        <v>#REF!</v>
      </c>
      <c r="AH3" s="86" t="e">
        <f t="shared" ref="AH3:AH32" si="0">SUM(C3:AG3)</f>
        <v>#REF!</v>
      </c>
      <c r="AI3" s="619" t="e">
        <f>SUM(AH3:AH4)</f>
        <v>#REF!</v>
      </c>
      <c r="AJ3" s="88"/>
      <c r="AK3" s="89" t="e">
        <f>SUMIFS('Sales Details'!#REF!,'Sales Details'!#REF!,$B3,'Sales Details'!$A:$A,$A3,'Sales Details'!#REF!,AK$2)</f>
        <v>#REF!</v>
      </c>
      <c r="AL3" s="89"/>
      <c r="AM3" s="89"/>
      <c r="AN3" s="89"/>
      <c r="AO3" s="89" t="e">
        <f>SUMIFS('Sales Details'!#REF!,'Sales Details'!#REF!,$B3,'Sales Details'!$A:$A,$A3,'Sales Details'!#REF!,AO$2)</f>
        <v>#REF!</v>
      </c>
      <c r="AP3" s="89"/>
      <c r="AQ3" s="89"/>
      <c r="AR3" s="90"/>
      <c r="AS3" s="89"/>
      <c r="AT3" s="133" t="e">
        <f>SUM(AK3:AO3)*0.3</f>
        <v>#REF!</v>
      </c>
      <c r="AU3" s="89"/>
      <c r="AV3" s="134" t="e">
        <f>SUM(AK3:AO3)*0.02</f>
        <v>#REF!</v>
      </c>
      <c r="AW3" s="621" t="e">
        <f>SUM(AT3:AV4)</f>
        <v>#REF!</v>
      </c>
      <c r="AX3" s="623" t="e">
        <f>SUM(AK3:AO4)*0.05</f>
        <v>#REF!</v>
      </c>
      <c r="AY3" s="89"/>
      <c r="AZ3" s="623" t="e">
        <f>SUM(AK3:AO3)*0.63</f>
        <v>#REF!</v>
      </c>
      <c r="BA3" s="625" t="e">
        <f>AO4*0.4</f>
        <v>#REF!</v>
      </c>
    </row>
    <row r="4" spans="1:53" ht="16" thickBot="1" x14ac:dyDescent="0.25">
      <c r="A4" s="92" t="s">
        <v>34</v>
      </c>
      <c r="B4" s="92" t="s">
        <v>27</v>
      </c>
      <c r="C4" s="93"/>
      <c r="D4" s="93"/>
      <c r="E4" s="93"/>
      <c r="F4" s="93"/>
      <c r="G4" s="93"/>
      <c r="H4" s="93"/>
      <c r="I4" s="93"/>
      <c r="J4" s="93"/>
      <c r="K4" s="94" t="e">
        <f>SUMIFS('Sales Details'!#REF!,'Sales Details'!#REF!,$B4,'Sales Details'!$A:$A,$A4,'Sales Details'!$D:$D,K$2)</f>
        <v>#REF!</v>
      </c>
      <c r="L4" s="94" t="e">
        <f>SUMIFS('Sales Details'!#REF!,'Sales Details'!#REF!,$B4,'Sales Details'!$A:$A,$A4,'Sales Details'!$D:$D,L$2)</f>
        <v>#REF!</v>
      </c>
      <c r="M4" s="94" t="e">
        <f>SUMIFS('Sales Details'!#REF!,'Sales Details'!#REF!,$B4,'Sales Details'!$A:$A,$A4,'Sales Details'!$D:$D,M$2)</f>
        <v>#REF!</v>
      </c>
      <c r="N4" s="94" t="e">
        <f>SUMIFS('Sales Details'!#REF!,'Sales Details'!#REF!,$B4,'Sales Details'!$A:$A,$A4,'Sales Details'!$D:$D,N$2)</f>
        <v>#REF!</v>
      </c>
      <c r="O4" s="94" t="e">
        <f>SUMIFS('Sales Details'!#REF!,'Sales Details'!#REF!,$B4,'Sales Details'!$A:$A,$A4,'Sales Details'!$D:$D,O$2)</f>
        <v>#REF!</v>
      </c>
      <c r="P4" s="94" t="e">
        <f>SUMIFS('Sales Details'!#REF!,'Sales Details'!#REF!,$B4,'Sales Details'!$A:$A,$A4,'Sales Details'!$D:$D,P$2)</f>
        <v>#REF!</v>
      </c>
      <c r="Q4" s="94" t="e">
        <f>SUMIFS('Sales Details'!#REF!,'Sales Details'!#REF!,$B4,'Sales Details'!$A:$A,$A4,'Sales Details'!$D:$D,Q$2)</f>
        <v>#REF!</v>
      </c>
      <c r="R4" s="94" t="e">
        <f>SUMIFS('Sales Details'!#REF!,'Sales Details'!#REF!,$B4,'Sales Details'!$A:$A,$A4,'Sales Details'!$D:$D,R$2)</f>
        <v>#REF!</v>
      </c>
      <c r="S4" s="94" t="e">
        <f>SUMIFS('Sales Details'!#REF!,'Sales Details'!#REF!,$B4,'Sales Details'!$A:$A,$A4,'Sales Details'!$D:$D,S$2)</f>
        <v>#REF!</v>
      </c>
      <c r="T4" s="94" t="e">
        <f>SUMIFS('Sales Details'!#REF!,'Sales Details'!#REF!,$B4,'Sales Details'!$A:$A,$A4,'Sales Details'!$D:$D,T$2)</f>
        <v>#REF!</v>
      </c>
      <c r="U4" s="94" t="e">
        <f>SUMIFS('Sales Details'!#REF!,'Sales Details'!#REF!,$B4,'Sales Details'!$A:$A,$A4,'Sales Details'!$D:$D,U$2)</f>
        <v>#REF!</v>
      </c>
      <c r="V4" s="94" t="e">
        <f>SUMIFS('Sales Details'!#REF!,'Sales Details'!#REF!,$B4,'Sales Details'!$A:$A,$A4,'Sales Details'!$D:$D,V$2)</f>
        <v>#REF!</v>
      </c>
      <c r="W4" s="94" t="e">
        <f>SUMIFS('Sales Details'!#REF!,'Sales Details'!#REF!,$B4,'Sales Details'!$A:$A,$A4,'Sales Details'!$D:$D,W$2)</f>
        <v>#REF!</v>
      </c>
      <c r="X4" s="94" t="e">
        <f>SUMIFS('Sales Details'!#REF!,'Sales Details'!#REF!,$B4,'Sales Details'!$A:$A,$A4,'Sales Details'!$D:$D,X$2)</f>
        <v>#REF!</v>
      </c>
      <c r="Y4" s="94" t="e">
        <f>SUMIFS('Sales Details'!#REF!,'Sales Details'!#REF!,$B4,'Sales Details'!$A:$A,$A4,'Sales Details'!$D:$D,Y$2)</f>
        <v>#REF!</v>
      </c>
      <c r="Z4" s="94" t="e">
        <f>SUMIFS('Sales Details'!#REF!,'Sales Details'!#REF!,$B4,'Sales Details'!$A:$A,$A4,'Sales Details'!$D:$D,Z$2)</f>
        <v>#REF!</v>
      </c>
      <c r="AA4" s="94" t="e">
        <f>SUMIFS('Sales Details'!#REF!,'Sales Details'!#REF!,$B4,'Sales Details'!$A:$A,$A4,'Sales Details'!$D:$D,AA$2)</f>
        <v>#REF!</v>
      </c>
      <c r="AB4" s="94" t="e">
        <f>SUMIFS('Sales Details'!#REF!,'Sales Details'!#REF!,$B4,'Sales Details'!$A:$A,$A4,'Sales Details'!$D:$D,AB$2)</f>
        <v>#REF!</v>
      </c>
      <c r="AC4" s="94" t="e">
        <f>SUMIFS('Sales Details'!#REF!,'Sales Details'!#REF!,$B4,'Sales Details'!$A:$A,$A4,'Sales Details'!$D:$D,AC$2)</f>
        <v>#REF!</v>
      </c>
      <c r="AD4" s="94" t="e">
        <f>SUMIFS('Sales Details'!#REF!,'Sales Details'!#REF!,$B4,'Sales Details'!$A:$A,$A4,'Sales Details'!$D:$D,AD$2)</f>
        <v>#REF!</v>
      </c>
      <c r="AE4" s="94" t="e">
        <f>SUMIFS('Sales Details'!#REF!,'Sales Details'!#REF!,$B4,'Sales Details'!$A:$A,$A4,'Sales Details'!$D:$D,AE$2)</f>
        <v>#REF!</v>
      </c>
      <c r="AF4" s="94" t="e">
        <f>SUMIFS('Sales Details'!#REF!,'Sales Details'!#REF!,$B4,'Sales Details'!$A:$A,$A4,'Sales Details'!$D:$D,AF$2)</f>
        <v>#REF!</v>
      </c>
      <c r="AG4" s="94" t="e">
        <f>SUMIFS('Sales Details'!#REF!,'Sales Details'!#REF!,$B4,'Sales Details'!$A:$A,$A4,'Sales Details'!$D:$D,AG$2)</f>
        <v>#REF!</v>
      </c>
      <c r="AH4" s="94" t="e">
        <f t="shared" si="0"/>
        <v>#REF!</v>
      </c>
      <c r="AI4" s="620"/>
      <c r="AJ4" s="88"/>
      <c r="AK4" s="95"/>
      <c r="AL4" s="95"/>
      <c r="AM4" s="95"/>
      <c r="AN4" s="95"/>
      <c r="AO4" s="95" t="e">
        <f>SUMIFS('Sales Details'!#REF!,'Sales Details'!#REF!,$B4,'Sales Details'!$A:$A,$A4,'Sales Details'!#REF!,AO$2)</f>
        <v>#REF!</v>
      </c>
      <c r="AP4" s="95"/>
      <c r="AQ4" s="89"/>
      <c r="AR4" s="96"/>
      <c r="AS4" s="95"/>
      <c r="AT4" s="95"/>
      <c r="AU4" s="95" t="e">
        <f>AO4*0.35</f>
        <v>#REF!</v>
      </c>
      <c r="AV4" s="97"/>
      <c r="AW4" s="622"/>
      <c r="AX4" s="624"/>
      <c r="AY4" s="95"/>
      <c r="AZ4" s="624"/>
      <c r="BA4" s="626"/>
    </row>
    <row r="5" spans="1:53" x14ac:dyDescent="0.2">
      <c r="A5" s="109" t="s">
        <v>38</v>
      </c>
      <c r="B5" s="85" t="s">
        <v>28</v>
      </c>
      <c r="C5" s="86" t="e">
        <f>SUMIFS('Sales Details'!#REF!,'Sales Details'!#REF!,$B5,'Sales Details'!$A:$A,$A5,'Sales Details'!$D:$D,C$2)</f>
        <v>#REF!</v>
      </c>
      <c r="D5" s="86" t="e">
        <f>SUMIFS('Sales Details'!#REF!,'Sales Details'!#REF!,$B5,'Sales Details'!$A:$A,$A5,'Sales Details'!$D:$D,D$2)</f>
        <v>#REF!</v>
      </c>
      <c r="E5" s="86" t="e">
        <f>SUMIFS('Sales Details'!#REF!,'Sales Details'!#REF!,$B5,'Sales Details'!$A:$A,$A5,'Sales Details'!$D:$D,E$2)</f>
        <v>#REF!</v>
      </c>
      <c r="F5" s="86" t="e">
        <f>SUMIFS('Sales Details'!#REF!,'Sales Details'!#REF!,$B5,'Sales Details'!$A:$A,$A5,'Sales Details'!$D:$D,F$2)</f>
        <v>#REF!</v>
      </c>
      <c r="G5" s="86" t="e">
        <f>SUMIFS('Sales Details'!#REF!,'Sales Details'!#REF!,$B5,'Sales Details'!$A:$A,$A5,'Sales Details'!$D:$D,G$2)</f>
        <v>#REF!</v>
      </c>
      <c r="H5" s="86" t="e">
        <f>SUMIFS('Sales Details'!#REF!,'Sales Details'!#REF!,$B5,'Sales Details'!$A:$A,$A5,'Sales Details'!$D:$D,H$2)</f>
        <v>#REF!</v>
      </c>
      <c r="I5" s="86" t="e">
        <f>SUMIFS('Sales Details'!#REF!,'Sales Details'!#REF!,$B5,'Sales Details'!$A:$A,$A5,'Sales Details'!$D:$D,I$2)</f>
        <v>#REF!</v>
      </c>
      <c r="J5" s="86" t="e">
        <f>SUMIFS('Sales Details'!#REF!,'Sales Details'!#REF!,$B5,'Sales Details'!$A:$A,$A5,'Sales Details'!$D:$D,J$2)</f>
        <v>#REF!</v>
      </c>
      <c r="K5" s="87"/>
      <c r="L5" s="87"/>
      <c r="M5" s="87"/>
      <c r="N5" s="87"/>
      <c r="O5" s="87"/>
      <c r="P5" s="87"/>
      <c r="Q5" s="87"/>
      <c r="R5" s="87"/>
      <c r="S5" s="87"/>
      <c r="T5" s="87"/>
      <c r="U5" s="87"/>
      <c r="V5" s="87"/>
      <c r="W5" s="87"/>
      <c r="X5" s="87"/>
      <c r="Y5" s="87"/>
      <c r="Z5" s="87"/>
      <c r="AA5" s="86" t="e">
        <f>SUMIFS('Sales Details'!#REF!,'Sales Details'!#REF!,$B5,'Sales Details'!$A:$A,$A5,'Sales Details'!$D:$D,AA$2)</f>
        <v>#REF!</v>
      </c>
      <c r="AB5" s="86" t="e">
        <f>SUMIFS('Sales Details'!#REF!,'Sales Details'!#REF!,$B5,'Sales Details'!$A:$A,$A5,'Sales Details'!$D:$D,AB$2)</f>
        <v>#REF!</v>
      </c>
      <c r="AC5" s="86" t="e">
        <f>SUMIFS('Sales Details'!#REF!,'Sales Details'!#REF!,$B5,'Sales Details'!$A:$A,$A5,'Sales Details'!$D:$D,AC$2)</f>
        <v>#REF!</v>
      </c>
      <c r="AD5" s="86" t="e">
        <f>SUMIFS('Sales Details'!#REF!,'Sales Details'!#REF!,$B5,'Sales Details'!$A:$A,$A5,'Sales Details'!$D:$D,AD$2)</f>
        <v>#REF!</v>
      </c>
      <c r="AE5" s="86" t="e">
        <f>SUMIFS('Sales Details'!#REF!,'Sales Details'!#REF!,$B5,'Sales Details'!$A:$A,$A5,'Sales Details'!$D:$D,AE$2)</f>
        <v>#REF!</v>
      </c>
      <c r="AF5" s="86" t="e">
        <f>SUMIFS('Sales Details'!#REF!,'Sales Details'!#REF!,$B5,'Sales Details'!$A:$A,$A5,'Sales Details'!$D:$D,AF$2)</f>
        <v>#REF!</v>
      </c>
      <c r="AG5" s="86" t="e">
        <f>SUMIFS('Sales Details'!#REF!,'Sales Details'!#REF!,$B5,'Sales Details'!$A:$A,$A5,'Sales Details'!$D:$D,AG$2)</f>
        <v>#REF!</v>
      </c>
      <c r="AH5" s="86" t="e">
        <f t="shared" si="0"/>
        <v>#REF!</v>
      </c>
      <c r="AI5" s="627" t="e">
        <f>SUM(AH5:AH6)</f>
        <v>#REF!</v>
      </c>
      <c r="AJ5" s="88"/>
      <c r="AK5" s="89" t="e">
        <f>SUMIFS('Sales Details'!#REF!,'Sales Details'!#REF!,$B5,'Sales Details'!$A:$A,$A5,'Sales Details'!#REF!,AK$2)</f>
        <v>#REF!</v>
      </c>
      <c r="AL5" s="89"/>
      <c r="AM5" s="89"/>
      <c r="AN5" s="89"/>
      <c r="AO5" s="89" t="e">
        <f>SUMIFS('Sales Details'!#REF!,'Sales Details'!#REF!,$B5,'Sales Details'!$A:$A,$A5,'Sales Details'!#REF!,AO$2)</f>
        <v>#REF!</v>
      </c>
      <c r="AP5" s="89"/>
      <c r="AQ5" s="89"/>
      <c r="AR5" s="90"/>
      <c r="AS5" s="89"/>
      <c r="AT5" s="133" t="e">
        <f>SUM(AK5:AO5)*0.3</f>
        <v>#REF!</v>
      </c>
      <c r="AU5" s="89"/>
      <c r="AV5" s="134" t="e">
        <f>SUM(AK5:AO5)*0.02</f>
        <v>#REF!</v>
      </c>
      <c r="AW5" s="621" t="e">
        <f>SUM(AT5:AV6)</f>
        <v>#REF!</v>
      </c>
      <c r="AX5" s="623" t="e">
        <f>SUM(AK5:AO6)*0.05</f>
        <v>#REF!</v>
      </c>
      <c r="AY5" s="89"/>
      <c r="AZ5" s="623" t="e">
        <f>SUM(AK5:AO5)*0.63</f>
        <v>#REF!</v>
      </c>
      <c r="BA5" s="625" t="e">
        <f>AO6*0.4</f>
        <v>#REF!</v>
      </c>
    </row>
    <row r="6" spans="1:53" ht="16" thickBot="1" x14ac:dyDescent="0.25">
      <c r="A6" s="92" t="s">
        <v>38</v>
      </c>
      <c r="B6" s="92" t="s">
        <v>27</v>
      </c>
      <c r="C6" s="93"/>
      <c r="D6" s="93"/>
      <c r="E6" s="93"/>
      <c r="F6" s="93"/>
      <c r="G6" s="93"/>
      <c r="H6" s="93"/>
      <c r="I6" s="93"/>
      <c r="J6" s="93"/>
      <c r="K6" s="94" t="e">
        <f>SUMIFS('Sales Details'!#REF!,'Sales Details'!#REF!,$B6,'Sales Details'!$A:$A,$A6,'Sales Details'!$D:$D,K$2)</f>
        <v>#REF!</v>
      </c>
      <c r="L6" s="94" t="e">
        <f>SUMIFS('Sales Details'!#REF!,'Sales Details'!#REF!,$B6,'Sales Details'!$A:$A,$A6,'Sales Details'!$D:$D,L$2)</f>
        <v>#REF!</v>
      </c>
      <c r="M6" s="94" t="e">
        <f>SUMIFS('Sales Details'!#REF!,'Sales Details'!#REF!,$B6,'Sales Details'!$A:$A,$A6,'Sales Details'!$D:$D,M$2)</f>
        <v>#REF!</v>
      </c>
      <c r="N6" s="94" t="e">
        <f>SUMIFS('Sales Details'!#REF!,'Sales Details'!#REF!,$B6,'Sales Details'!$A:$A,$A6,'Sales Details'!$D:$D,N$2)</f>
        <v>#REF!</v>
      </c>
      <c r="O6" s="94" t="e">
        <f>SUMIFS('Sales Details'!#REF!,'Sales Details'!#REF!,$B6,'Sales Details'!$A:$A,$A6,'Sales Details'!$D:$D,O$2)</f>
        <v>#REF!</v>
      </c>
      <c r="P6" s="94" t="e">
        <f>SUMIFS('Sales Details'!#REF!,'Sales Details'!#REF!,$B6,'Sales Details'!$A:$A,$A6,'Sales Details'!$D:$D,P$2)</f>
        <v>#REF!</v>
      </c>
      <c r="Q6" s="94" t="e">
        <f>SUMIFS('Sales Details'!#REF!,'Sales Details'!#REF!,$B6,'Sales Details'!$A:$A,$A6,'Sales Details'!$D:$D,Q$2)</f>
        <v>#REF!</v>
      </c>
      <c r="R6" s="94" t="e">
        <f>SUMIFS('Sales Details'!#REF!,'Sales Details'!#REF!,$B6,'Sales Details'!$A:$A,$A6,'Sales Details'!$D:$D,R$2)</f>
        <v>#REF!</v>
      </c>
      <c r="S6" s="94" t="e">
        <f>SUMIFS('Sales Details'!#REF!,'Sales Details'!#REF!,$B6,'Sales Details'!$A:$A,$A6,'Sales Details'!$D:$D,S$2)</f>
        <v>#REF!</v>
      </c>
      <c r="T6" s="94" t="e">
        <f>SUMIFS('Sales Details'!#REF!,'Sales Details'!#REF!,$B6,'Sales Details'!$A:$A,$A6,'Sales Details'!$D:$D,T$2)</f>
        <v>#REF!</v>
      </c>
      <c r="U6" s="94" t="e">
        <f>SUMIFS('Sales Details'!#REF!,'Sales Details'!#REF!,$B6,'Sales Details'!$A:$A,$A6,'Sales Details'!$D:$D,U$2)</f>
        <v>#REF!</v>
      </c>
      <c r="V6" s="94" t="e">
        <f>SUMIFS('Sales Details'!#REF!,'Sales Details'!#REF!,$B6,'Sales Details'!$A:$A,$A6,'Sales Details'!$D:$D,V$2)</f>
        <v>#REF!</v>
      </c>
      <c r="W6" s="94" t="e">
        <f>SUMIFS('Sales Details'!#REF!,'Sales Details'!#REF!,$B6,'Sales Details'!$A:$A,$A6,'Sales Details'!$D:$D,W$2)</f>
        <v>#REF!</v>
      </c>
      <c r="X6" s="94" t="e">
        <f>SUMIFS('Sales Details'!#REF!,'Sales Details'!#REF!,$B6,'Sales Details'!$A:$A,$A6,'Sales Details'!$D:$D,X$2)</f>
        <v>#REF!</v>
      </c>
      <c r="Y6" s="94" t="e">
        <f>SUMIFS('Sales Details'!#REF!,'Sales Details'!#REF!,$B6,'Sales Details'!$A:$A,$A6,'Sales Details'!$D:$D,Y$2)</f>
        <v>#REF!</v>
      </c>
      <c r="Z6" s="94" t="e">
        <f>SUMIFS('Sales Details'!#REF!,'Sales Details'!#REF!,$B6,'Sales Details'!$A:$A,$A6,'Sales Details'!$D:$D,Z$2)</f>
        <v>#REF!</v>
      </c>
      <c r="AA6" s="94" t="e">
        <f>SUMIFS('Sales Details'!#REF!,'Sales Details'!#REF!,$B6,'Sales Details'!$A:$A,$A6,'Sales Details'!$D:$D,AA$2)</f>
        <v>#REF!</v>
      </c>
      <c r="AB6" s="94" t="e">
        <f>SUMIFS('Sales Details'!#REF!,'Sales Details'!#REF!,$B6,'Sales Details'!$A:$A,$A6,'Sales Details'!$D:$D,AB$2)</f>
        <v>#REF!</v>
      </c>
      <c r="AC6" s="94" t="e">
        <f>SUMIFS('Sales Details'!#REF!,'Sales Details'!#REF!,$B6,'Sales Details'!$A:$A,$A6,'Sales Details'!$D:$D,AC$2)</f>
        <v>#REF!</v>
      </c>
      <c r="AD6" s="94" t="e">
        <f>SUMIFS('Sales Details'!#REF!,'Sales Details'!#REF!,$B6,'Sales Details'!$A:$A,$A6,'Sales Details'!$D:$D,AD$2)</f>
        <v>#REF!</v>
      </c>
      <c r="AE6" s="94" t="e">
        <f>SUMIFS('Sales Details'!#REF!,'Sales Details'!#REF!,$B6,'Sales Details'!$A:$A,$A6,'Sales Details'!$D:$D,AE$2)</f>
        <v>#REF!</v>
      </c>
      <c r="AF6" s="94" t="e">
        <f>SUMIFS('Sales Details'!#REF!,'Sales Details'!#REF!,$B6,'Sales Details'!$A:$A,$A6,'Sales Details'!$D:$D,AF$2)</f>
        <v>#REF!</v>
      </c>
      <c r="AG6" s="94" t="e">
        <f>SUMIFS('Sales Details'!#REF!,'Sales Details'!#REF!,$B6,'Sales Details'!$A:$A,$A6,'Sales Details'!$D:$D,AG$2)</f>
        <v>#REF!</v>
      </c>
      <c r="AH6" s="94" t="e">
        <f t="shared" si="0"/>
        <v>#REF!</v>
      </c>
      <c r="AI6" s="620"/>
      <c r="AJ6" s="88"/>
      <c r="AK6" s="95"/>
      <c r="AL6" s="95"/>
      <c r="AM6" s="95"/>
      <c r="AN6" s="95"/>
      <c r="AO6" s="95" t="e">
        <f>SUMIFS('Sales Details'!#REF!,'Sales Details'!#REF!,$B6,'Sales Details'!$A:$A,$A6,'Sales Details'!#REF!,AO$2)</f>
        <v>#REF!</v>
      </c>
      <c r="AP6" s="95"/>
      <c r="AQ6" s="89"/>
      <c r="AR6" s="96"/>
      <c r="AS6" s="95"/>
      <c r="AT6" s="95"/>
      <c r="AU6" s="95" t="e">
        <f>AO6*0.35</f>
        <v>#REF!</v>
      </c>
      <c r="AV6" s="97"/>
      <c r="AW6" s="622"/>
      <c r="AX6" s="624"/>
      <c r="AY6" s="95"/>
      <c r="AZ6" s="624"/>
      <c r="BA6" s="626"/>
    </row>
    <row r="7" spans="1:53" x14ac:dyDescent="0.2">
      <c r="A7" s="109" t="s">
        <v>51</v>
      </c>
      <c r="B7" s="85" t="s">
        <v>28</v>
      </c>
      <c r="C7" s="86" t="e">
        <f>SUMIFS('Sales Details'!#REF!,'Sales Details'!#REF!,$B7,'Sales Details'!$A:$A,$A7,'Sales Details'!$D:$D,C$2)</f>
        <v>#REF!</v>
      </c>
      <c r="D7" s="86" t="e">
        <f>SUMIFS('Sales Details'!#REF!,'Sales Details'!#REF!,$B7,'Sales Details'!$A:$A,$A7,'Sales Details'!$D:$D,D$2)</f>
        <v>#REF!</v>
      </c>
      <c r="E7" s="86" t="e">
        <f>SUMIFS('Sales Details'!#REF!,'Sales Details'!#REF!,$B7,'Sales Details'!$A:$A,$A7,'Sales Details'!$D:$D,E$2)</f>
        <v>#REF!</v>
      </c>
      <c r="F7" s="86" t="e">
        <f>SUMIFS('Sales Details'!#REF!,'Sales Details'!#REF!,$B7,'Sales Details'!$A:$A,$A7,'Sales Details'!$D:$D,F$2)</f>
        <v>#REF!</v>
      </c>
      <c r="G7" s="86" t="e">
        <f>SUMIFS('Sales Details'!#REF!,'Sales Details'!#REF!,$B7,'Sales Details'!$A:$A,$A7,'Sales Details'!$D:$D,G$2)</f>
        <v>#REF!</v>
      </c>
      <c r="H7" s="86" t="e">
        <f>SUMIFS('Sales Details'!#REF!,'Sales Details'!#REF!,$B7,'Sales Details'!$A:$A,$A7,'Sales Details'!$D:$D,H$2)</f>
        <v>#REF!</v>
      </c>
      <c r="I7" s="86" t="e">
        <f>SUMIFS('Sales Details'!#REF!,'Sales Details'!#REF!,$B7,'Sales Details'!$A:$A,$A7,'Sales Details'!$D:$D,I$2)</f>
        <v>#REF!</v>
      </c>
      <c r="J7" s="86" t="e">
        <f>SUMIFS('Sales Details'!#REF!,'Sales Details'!#REF!,$B7,'Sales Details'!$A:$A,$A7,'Sales Details'!$D:$D,J$2)</f>
        <v>#REF!</v>
      </c>
      <c r="K7" s="87"/>
      <c r="L7" s="87"/>
      <c r="M7" s="87"/>
      <c r="N7" s="87"/>
      <c r="O7" s="87"/>
      <c r="P7" s="87"/>
      <c r="Q7" s="87"/>
      <c r="R7" s="87"/>
      <c r="S7" s="87"/>
      <c r="T7" s="87"/>
      <c r="U7" s="87"/>
      <c r="V7" s="87"/>
      <c r="W7" s="87"/>
      <c r="X7" s="87"/>
      <c r="Y7" s="87"/>
      <c r="Z7" s="87"/>
      <c r="AA7" s="86" t="e">
        <f>SUMIFS('Sales Details'!#REF!,'Sales Details'!#REF!,$B7,'Sales Details'!$A:$A,$A7,'Sales Details'!$D:$D,AA$2)</f>
        <v>#REF!</v>
      </c>
      <c r="AB7" s="86" t="e">
        <f>SUMIFS('Sales Details'!#REF!,'Sales Details'!#REF!,$B7,'Sales Details'!$A:$A,$A7,'Sales Details'!$D:$D,AB$2)</f>
        <v>#REF!</v>
      </c>
      <c r="AC7" s="86" t="e">
        <f>SUMIFS('Sales Details'!#REF!,'Sales Details'!#REF!,$B7,'Sales Details'!$A:$A,$A7,'Sales Details'!$D:$D,AC$2)</f>
        <v>#REF!</v>
      </c>
      <c r="AD7" s="86" t="e">
        <f>SUMIFS('Sales Details'!#REF!,'Sales Details'!#REF!,$B7,'Sales Details'!$A:$A,$A7,'Sales Details'!$D:$D,AD$2)</f>
        <v>#REF!</v>
      </c>
      <c r="AE7" s="86" t="e">
        <f>SUMIFS('Sales Details'!#REF!,'Sales Details'!#REF!,$B7,'Sales Details'!$A:$A,$A7,'Sales Details'!$D:$D,AE$2)</f>
        <v>#REF!</v>
      </c>
      <c r="AF7" s="86" t="e">
        <f>SUMIFS('Sales Details'!#REF!,'Sales Details'!#REF!,$B7,'Sales Details'!$A:$A,$A7,'Sales Details'!$D:$D,AF$2)</f>
        <v>#REF!</v>
      </c>
      <c r="AG7" s="86" t="e">
        <f>SUMIFS('Sales Details'!#REF!,'Sales Details'!#REF!,$B7,'Sales Details'!$A:$A,$A7,'Sales Details'!$D:$D,AG$2)</f>
        <v>#REF!</v>
      </c>
      <c r="AH7" s="86" t="e">
        <f t="shared" si="0"/>
        <v>#REF!</v>
      </c>
      <c r="AI7" s="627" t="e">
        <f>SUM(AH7:AH8)</f>
        <v>#REF!</v>
      </c>
      <c r="AJ7" s="88"/>
      <c r="AK7" s="89" t="e">
        <f>SUMIFS('Sales Details'!#REF!,'Sales Details'!#REF!,$B7,'Sales Details'!$A:$A,$A7,'Sales Details'!#REF!,AK$2)</f>
        <v>#REF!</v>
      </c>
      <c r="AL7" s="89"/>
      <c r="AM7" s="89"/>
      <c r="AN7" s="89"/>
      <c r="AO7" s="89" t="e">
        <f>SUMIFS('Sales Details'!#REF!,'Sales Details'!#REF!,$B7,'Sales Details'!$A:$A,$A7,'Sales Details'!#REF!,AO$2)</f>
        <v>#REF!</v>
      </c>
      <c r="AP7" s="89"/>
      <c r="AQ7" s="89"/>
      <c r="AR7" s="90"/>
      <c r="AS7" s="89"/>
      <c r="AT7" s="133" t="e">
        <f>SUM(AK7:AO7)*0.3</f>
        <v>#REF!</v>
      </c>
      <c r="AU7" s="89"/>
      <c r="AV7" s="134" t="e">
        <f>SUM(AK7:AO7)*0.02</f>
        <v>#REF!</v>
      </c>
      <c r="AW7" s="621" t="e">
        <f>SUM(AT7:AV8)</f>
        <v>#REF!</v>
      </c>
      <c r="AX7" s="623" t="e">
        <f>SUM(AK7:AO8)*0.05</f>
        <v>#REF!</v>
      </c>
      <c r="AY7" s="89"/>
      <c r="AZ7" s="623" t="e">
        <f>SUM(AK7:AO7)*0.63</f>
        <v>#REF!</v>
      </c>
      <c r="BA7" s="625" t="e">
        <f>AO8*0.4</f>
        <v>#REF!</v>
      </c>
    </row>
    <row r="8" spans="1:53" ht="16" thickBot="1" x14ac:dyDescent="0.25">
      <c r="A8" s="92" t="s">
        <v>51</v>
      </c>
      <c r="B8" s="92" t="s">
        <v>27</v>
      </c>
      <c r="C8" s="93"/>
      <c r="D8" s="93"/>
      <c r="E8" s="93"/>
      <c r="F8" s="93"/>
      <c r="G8" s="93"/>
      <c r="H8" s="93"/>
      <c r="I8" s="93"/>
      <c r="J8" s="93"/>
      <c r="K8" s="94" t="e">
        <f>SUMIFS('Sales Details'!#REF!,'Sales Details'!#REF!,$B8,'Sales Details'!$A:$A,$A8,'Sales Details'!$D:$D,K$2)</f>
        <v>#REF!</v>
      </c>
      <c r="L8" s="94" t="e">
        <f>SUMIFS('Sales Details'!#REF!,'Sales Details'!#REF!,$B8,'Sales Details'!$A:$A,$A8,'Sales Details'!$D:$D,L$2)</f>
        <v>#REF!</v>
      </c>
      <c r="M8" s="94" t="e">
        <f>SUMIFS('Sales Details'!#REF!,'Sales Details'!#REF!,$B8,'Sales Details'!$A:$A,$A8,'Sales Details'!$D:$D,M$2)</f>
        <v>#REF!</v>
      </c>
      <c r="N8" s="94" t="e">
        <f>SUMIFS('Sales Details'!#REF!,'Sales Details'!#REF!,$B8,'Sales Details'!$A:$A,$A8,'Sales Details'!$D:$D,N$2)</f>
        <v>#REF!</v>
      </c>
      <c r="O8" s="94" t="e">
        <f>SUMIFS('Sales Details'!#REF!,'Sales Details'!#REF!,$B8,'Sales Details'!$A:$A,$A8,'Sales Details'!$D:$D,O$2)</f>
        <v>#REF!</v>
      </c>
      <c r="P8" s="94" t="e">
        <f>SUMIFS('Sales Details'!#REF!,'Sales Details'!#REF!,$B8,'Sales Details'!$A:$A,$A8,'Sales Details'!$D:$D,P$2)</f>
        <v>#REF!</v>
      </c>
      <c r="Q8" s="94" t="e">
        <f>SUMIFS('Sales Details'!#REF!,'Sales Details'!#REF!,$B8,'Sales Details'!$A:$A,$A8,'Sales Details'!$D:$D,Q$2)</f>
        <v>#REF!</v>
      </c>
      <c r="R8" s="94" t="e">
        <f>SUMIFS('Sales Details'!#REF!,'Sales Details'!#REF!,$B8,'Sales Details'!$A:$A,$A8,'Sales Details'!$D:$D,R$2)</f>
        <v>#REF!</v>
      </c>
      <c r="S8" s="94" t="e">
        <f>SUMIFS('Sales Details'!#REF!,'Sales Details'!#REF!,$B8,'Sales Details'!$A:$A,$A8,'Sales Details'!$D:$D,S$2)</f>
        <v>#REF!</v>
      </c>
      <c r="T8" s="94" t="e">
        <f>SUMIFS('Sales Details'!#REF!,'Sales Details'!#REF!,$B8,'Sales Details'!$A:$A,$A8,'Sales Details'!$D:$D,T$2)</f>
        <v>#REF!</v>
      </c>
      <c r="U8" s="94" t="e">
        <f>SUMIFS('Sales Details'!#REF!,'Sales Details'!#REF!,$B8,'Sales Details'!$A:$A,$A8,'Sales Details'!$D:$D,U$2)</f>
        <v>#REF!</v>
      </c>
      <c r="V8" s="94" t="e">
        <f>SUMIFS('Sales Details'!#REF!,'Sales Details'!#REF!,$B8,'Sales Details'!$A:$A,$A8,'Sales Details'!$D:$D,V$2)</f>
        <v>#REF!</v>
      </c>
      <c r="W8" s="94" t="e">
        <f>SUMIFS('Sales Details'!#REF!,'Sales Details'!#REF!,$B8,'Sales Details'!$A:$A,$A8,'Sales Details'!$D:$D,W$2)</f>
        <v>#REF!</v>
      </c>
      <c r="X8" s="94" t="e">
        <f>SUMIFS('Sales Details'!#REF!,'Sales Details'!#REF!,$B8,'Sales Details'!$A:$A,$A8,'Sales Details'!$D:$D,X$2)</f>
        <v>#REF!</v>
      </c>
      <c r="Y8" s="94" t="e">
        <f>SUMIFS('Sales Details'!#REF!,'Sales Details'!#REF!,$B8,'Sales Details'!$A:$A,$A8,'Sales Details'!$D:$D,Y$2)</f>
        <v>#REF!</v>
      </c>
      <c r="Z8" s="94" t="e">
        <f>SUMIFS('Sales Details'!#REF!,'Sales Details'!#REF!,$B8,'Sales Details'!$A:$A,$A8,'Sales Details'!$D:$D,Z$2)</f>
        <v>#REF!</v>
      </c>
      <c r="AA8" s="94" t="e">
        <f>SUMIFS('Sales Details'!#REF!,'Sales Details'!#REF!,$B8,'Sales Details'!$A:$A,$A8,'Sales Details'!$D:$D,AA$2)</f>
        <v>#REF!</v>
      </c>
      <c r="AB8" s="94" t="e">
        <f>SUMIFS('Sales Details'!#REF!,'Sales Details'!#REF!,$B8,'Sales Details'!$A:$A,$A8,'Sales Details'!$D:$D,AB$2)</f>
        <v>#REF!</v>
      </c>
      <c r="AC8" s="94" t="e">
        <f>SUMIFS('Sales Details'!#REF!,'Sales Details'!#REF!,$B8,'Sales Details'!$A:$A,$A8,'Sales Details'!$D:$D,AC$2)</f>
        <v>#REF!</v>
      </c>
      <c r="AD8" s="94" t="e">
        <f>SUMIFS('Sales Details'!#REF!,'Sales Details'!#REF!,$B8,'Sales Details'!$A:$A,$A8,'Sales Details'!$D:$D,AD$2)</f>
        <v>#REF!</v>
      </c>
      <c r="AE8" s="94" t="e">
        <f>SUMIFS('Sales Details'!#REF!,'Sales Details'!#REF!,$B8,'Sales Details'!$A:$A,$A8,'Sales Details'!$D:$D,AE$2)</f>
        <v>#REF!</v>
      </c>
      <c r="AF8" s="94" t="e">
        <f>SUMIFS('Sales Details'!#REF!,'Sales Details'!#REF!,$B8,'Sales Details'!$A:$A,$A8,'Sales Details'!$D:$D,AF$2)</f>
        <v>#REF!</v>
      </c>
      <c r="AG8" s="94" t="e">
        <f>SUMIFS('Sales Details'!#REF!,'Sales Details'!#REF!,$B8,'Sales Details'!$A:$A,$A8,'Sales Details'!$D:$D,AG$2)</f>
        <v>#REF!</v>
      </c>
      <c r="AH8" s="94" t="e">
        <f t="shared" si="0"/>
        <v>#REF!</v>
      </c>
      <c r="AI8" s="620"/>
      <c r="AJ8" s="88"/>
      <c r="AK8" s="95"/>
      <c r="AL8" s="95"/>
      <c r="AM8" s="95"/>
      <c r="AN8" s="95"/>
      <c r="AO8" s="95" t="e">
        <f>SUMIFS('Sales Details'!#REF!,'Sales Details'!#REF!,$B8,'Sales Details'!$A:$A,$A8,'Sales Details'!#REF!,AO$2)</f>
        <v>#REF!</v>
      </c>
      <c r="AP8" s="95"/>
      <c r="AQ8" s="89"/>
      <c r="AR8" s="96"/>
      <c r="AS8" s="95"/>
      <c r="AT8" s="95"/>
      <c r="AU8" s="95" t="e">
        <f>AO8*0.35</f>
        <v>#REF!</v>
      </c>
      <c r="AV8" s="97"/>
      <c r="AW8" s="622"/>
      <c r="AX8" s="624"/>
      <c r="AY8" s="95"/>
      <c r="AZ8" s="624"/>
      <c r="BA8" s="626"/>
    </row>
    <row r="9" spans="1:53" x14ac:dyDescent="0.2">
      <c r="A9" s="109" t="s">
        <v>37</v>
      </c>
      <c r="B9" s="85" t="s">
        <v>28</v>
      </c>
      <c r="C9" s="86" t="e">
        <f>SUMIFS('Sales Details'!#REF!,'Sales Details'!#REF!,$B9,'Sales Details'!$A:$A,$A9,'Sales Details'!$D:$D,C$2)</f>
        <v>#REF!</v>
      </c>
      <c r="D9" s="86" t="e">
        <f>SUMIFS('Sales Details'!#REF!,'Sales Details'!#REF!,$B9,'Sales Details'!$A:$A,$A9,'Sales Details'!$D:$D,D$2)</f>
        <v>#REF!</v>
      </c>
      <c r="E9" s="86" t="e">
        <f>SUMIFS('Sales Details'!#REF!,'Sales Details'!#REF!,$B9,'Sales Details'!$A:$A,$A9,'Sales Details'!$D:$D,E$2)</f>
        <v>#REF!</v>
      </c>
      <c r="F9" s="86" t="e">
        <f>SUMIFS('Sales Details'!#REF!,'Sales Details'!#REF!,$B9,'Sales Details'!$A:$A,$A9,'Sales Details'!$D:$D,F$2)</f>
        <v>#REF!</v>
      </c>
      <c r="G9" s="86" t="e">
        <f>SUMIFS('Sales Details'!#REF!,'Sales Details'!#REF!,$B9,'Sales Details'!$A:$A,$A9,'Sales Details'!$D:$D,G$2)</f>
        <v>#REF!</v>
      </c>
      <c r="H9" s="86" t="e">
        <f>SUMIFS('Sales Details'!#REF!,'Sales Details'!#REF!,$B9,'Sales Details'!$A:$A,$A9,'Sales Details'!$D:$D,H$2)</f>
        <v>#REF!</v>
      </c>
      <c r="I9" s="86" t="e">
        <f>SUMIFS('Sales Details'!#REF!,'Sales Details'!#REF!,$B9,'Sales Details'!$A:$A,$A9,'Sales Details'!$D:$D,I$2)</f>
        <v>#REF!</v>
      </c>
      <c r="J9" s="86" t="e">
        <f>SUMIFS('Sales Details'!#REF!,'Sales Details'!#REF!,$B9,'Sales Details'!$A:$A,$A9,'Sales Details'!$D:$D,J$2)</f>
        <v>#REF!</v>
      </c>
      <c r="K9" s="87"/>
      <c r="L9" s="87"/>
      <c r="M9" s="87"/>
      <c r="N9" s="87"/>
      <c r="O9" s="87"/>
      <c r="P9" s="87"/>
      <c r="Q9" s="87"/>
      <c r="R9" s="87"/>
      <c r="S9" s="87"/>
      <c r="T9" s="87"/>
      <c r="U9" s="87"/>
      <c r="V9" s="87"/>
      <c r="W9" s="87"/>
      <c r="X9" s="87"/>
      <c r="Y9" s="87"/>
      <c r="Z9" s="87"/>
      <c r="AA9" s="86" t="e">
        <f>SUMIFS('Sales Details'!#REF!,'Sales Details'!#REF!,$B9,'Sales Details'!$A:$A,$A9,'Sales Details'!$D:$D,AA$2)</f>
        <v>#REF!</v>
      </c>
      <c r="AB9" s="86" t="e">
        <f>SUMIFS('Sales Details'!#REF!,'Sales Details'!#REF!,$B9,'Sales Details'!$A:$A,$A9,'Sales Details'!$D:$D,AB$2)</f>
        <v>#REF!</v>
      </c>
      <c r="AC9" s="86" t="e">
        <f>SUMIFS('Sales Details'!#REF!,'Sales Details'!#REF!,$B9,'Sales Details'!$A:$A,$A9,'Sales Details'!$D:$D,AC$2)</f>
        <v>#REF!</v>
      </c>
      <c r="AD9" s="86" t="e">
        <f>SUMIFS('Sales Details'!#REF!,'Sales Details'!#REF!,$B9,'Sales Details'!$A:$A,$A9,'Sales Details'!$D:$D,AD$2)</f>
        <v>#REF!</v>
      </c>
      <c r="AE9" s="86" t="e">
        <f>SUMIFS('Sales Details'!#REF!,'Sales Details'!#REF!,$B9,'Sales Details'!$A:$A,$A9,'Sales Details'!$D:$D,AE$2)</f>
        <v>#REF!</v>
      </c>
      <c r="AF9" s="86" t="e">
        <f>SUMIFS('Sales Details'!#REF!,'Sales Details'!#REF!,$B9,'Sales Details'!$A:$A,$A9,'Sales Details'!$D:$D,AF$2)</f>
        <v>#REF!</v>
      </c>
      <c r="AG9" s="86" t="e">
        <f>SUMIFS('Sales Details'!#REF!,'Sales Details'!#REF!,$B9,'Sales Details'!$A:$A,$A9,'Sales Details'!$D:$D,AG$2)</f>
        <v>#REF!</v>
      </c>
      <c r="AH9" s="86" t="e">
        <f t="shared" si="0"/>
        <v>#REF!</v>
      </c>
      <c r="AI9" s="627" t="e">
        <f>SUM(AH9:AH10)</f>
        <v>#REF!</v>
      </c>
      <c r="AJ9" s="88"/>
      <c r="AK9" s="89" t="e">
        <f>SUMIFS('Sales Details'!#REF!,'Sales Details'!#REF!,$B9,'Sales Details'!$A:$A,$A9,'Sales Details'!#REF!,AK$2)</f>
        <v>#REF!</v>
      </c>
      <c r="AL9" s="89"/>
      <c r="AM9" s="89"/>
      <c r="AN9" s="89"/>
      <c r="AO9" s="89" t="e">
        <f>SUMIFS('Sales Details'!#REF!,'Sales Details'!#REF!,$B9,'Sales Details'!$A:$A,$A9,'Sales Details'!#REF!,AO$2)</f>
        <v>#REF!</v>
      </c>
      <c r="AP9" s="89"/>
      <c r="AQ9" s="89"/>
      <c r="AR9" s="90"/>
      <c r="AS9" s="89"/>
      <c r="AT9" s="133" t="e">
        <f>SUM(AK9:AO9)*0.3</f>
        <v>#REF!</v>
      </c>
      <c r="AU9" s="89"/>
      <c r="AV9" s="134" t="e">
        <f>SUM(AK9:AO9)*0.02</f>
        <v>#REF!</v>
      </c>
      <c r="AW9" s="621" t="e">
        <f>SUM(AT9:AV10)</f>
        <v>#REF!</v>
      </c>
      <c r="AX9" s="623" t="e">
        <f>SUM(AK9:AO10)*0.05</f>
        <v>#REF!</v>
      </c>
      <c r="AY9" s="89"/>
      <c r="AZ9" s="623" t="e">
        <f>SUM(AK9:AO9)*0.63</f>
        <v>#REF!</v>
      </c>
      <c r="BA9" s="625" t="e">
        <f>AO10*0.4</f>
        <v>#REF!</v>
      </c>
    </row>
    <row r="10" spans="1:53" ht="16" thickBot="1" x14ac:dyDescent="0.25">
      <c r="A10" s="92" t="s">
        <v>37</v>
      </c>
      <c r="B10" s="92" t="s">
        <v>27</v>
      </c>
      <c r="C10" s="93"/>
      <c r="D10" s="93"/>
      <c r="E10" s="93"/>
      <c r="F10" s="93"/>
      <c r="G10" s="93"/>
      <c r="H10" s="93"/>
      <c r="I10" s="93"/>
      <c r="J10" s="93"/>
      <c r="K10" s="94" t="e">
        <f>SUMIFS('Sales Details'!#REF!,'Sales Details'!#REF!,$B10,'Sales Details'!$A:$A,$A10,'Sales Details'!$D:$D,K$2)</f>
        <v>#REF!</v>
      </c>
      <c r="L10" s="94" t="e">
        <f>SUMIFS('Sales Details'!#REF!,'Sales Details'!#REF!,$B10,'Sales Details'!$A:$A,$A10,'Sales Details'!$D:$D,L$2)</f>
        <v>#REF!</v>
      </c>
      <c r="M10" s="94" t="e">
        <f>SUMIFS('Sales Details'!#REF!,'Sales Details'!#REF!,$B10,'Sales Details'!$A:$A,$A10,'Sales Details'!$D:$D,M$2)</f>
        <v>#REF!</v>
      </c>
      <c r="N10" s="94" t="e">
        <f>SUMIFS('Sales Details'!#REF!,'Sales Details'!#REF!,$B10,'Sales Details'!$A:$A,$A10,'Sales Details'!$D:$D,N$2)</f>
        <v>#REF!</v>
      </c>
      <c r="O10" s="94" t="e">
        <f>SUMIFS('Sales Details'!#REF!,'Sales Details'!#REF!,$B10,'Sales Details'!$A:$A,$A10,'Sales Details'!$D:$D,O$2)</f>
        <v>#REF!</v>
      </c>
      <c r="P10" s="94" t="e">
        <f>SUMIFS('Sales Details'!#REF!,'Sales Details'!#REF!,$B10,'Sales Details'!$A:$A,$A10,'Sales Details'!$D:$D,P$2)</f>
        <v>#REF!</v>
      </c>
      <c r="Q10" s="94" t="e">
        <f>SUMIFS('Sales Details'!#REF!,'Sales Details'!#REF!,$B10,'Sales Details'!$A:$A,$A10,'Sales Details'!$D:$D,Q$2)</f>
        <v>#REF!</v>
      </c>
      <c r="R10" s="94" t="e">
        <f>SUMIFS('Sales Details'!#REF!,'Sales Details'!#REF!,$B10,'Sales Details'!$A:$A,$A10,'Sales Details'!$D:$D,R$2)</f>
        <v>#REF!</v>
      </c>
      <c r="S10" s="94" t="e">
        <f>SUMIFS('Sales Details'!#REF!,'Sales Details'!#REF!,$B10,'Sales Details'!$A:$A,$A10,'Sales Details'!$D:$D,S$2)</f>
        <v>#REF!</v>
      </c>
      <c r="T10" s="94" t="e">
        <f>SUMIFS('Sales Details'!#REF!,'Sales Details'!#REF!,$B10,'Sales Details'!$A:$A,$A10,'Sales Details'!$D:$D,T$2)</f>
        <v>#REF!</v>
      </c>
      <c r="U10" s="94" t="e">
        <f>SUMIFS('Sales Details'!#REF!,'Sales Details'!#REF!,$B10,'Sales Details'!$A:$A,$A10,'Sales Details'!$D:$D,U$2)</f>
        <v>#REF!</v>
      </c>
      <c r="V10" s="94" t="e">
        <f>SUMIFS('Sales Details'!#REF!,'Sales Details'!#REF!,$B10,'Sales Details'!$A:$A,$A10,'Sales Details'!$D:$D,V$2)</f>
        <v>#REF!</v>
      </c>
      <c r="W10" s="94" t="e">
        <f>SUMIFS('Sales Details'!#REF!,'Sales Details'!#REF!,$B10,'Sales Details'!$A:$A,$A10,'Sales Details'!$D:$D,W$2)</f>
        <v>#REF!</v>
      </c>
      <c r="X10" s="94" t="e">
        <f>SUMIFS('Sales Details'!#REF!,'Sales Details'!#REF!,$B10,'Sales Details'!$A:$A,$A10,'Sales Details'!$D:$D,X$2)</f>
        <v>#REF!</v>
      </c>
      <c r="Y10" s="94" t="e">
        <f>SUMIFS('Sales Details'!#REF!,'Sales Details'!#REF!,$B10,'Sales Details'!$A:$A,$A10,'Sales Details'!$D:$D,Y$2)</f>
        <v>#REF!</v>
      </c>
      <c r="Z10" s="94" t="e">
        <f>SUMIFS('Sales Details'!#REF!,'Sales Details'!#REF!,$B10,'Sales Details'!$A:$A,$A10,'Sales Details'!$D:$D,Z$2)</f>
        <v>#REF!</v>
      </c>
      <c r="AA10" s="94" t="e">
        <f>SUMIFS('Sales Details'!#REF!,'Sales Details'!#REF!,$B10,'Sales Details'!$A:$A,$A10,'Sales Details'!$D:$D,AA$2)</f>
        <v>#REF!</v>
      </c>
      <c r="AB10" s="94" t="e">
        <f>SUMIFS('Sales Details'!#REF!,'Sales Details'!#REF!,$B10,'Sales Details'!$A:$A,$A10,'Sales Details'!$D:$D,AB$2)</f>
        <v>#REF!</v>
      </c>
      <c r="AC10" s="94" t="e">
        <f>SUMIFS('Sales Details'!#REF!,'Sales Details'!#REF!,$B10,'Sales Details'!$A:$A,$A10,'Sales Details'!$D:$D,AC$2)</f>
        <v>#REF!</v>
      </c>
      <c r="AD10" s="94" t="e">
        <f>SUMIFS('Sales Details'!#REF!,'Sales Details'!#REF!,$B10,'Sales Details'!$A:$A,$A10,'Sales Details'!$D:$D,AD$2)</f>
        <v>#REF!</v>
      </c>
      <c r="AE10" s="94" t="e">
        <f>SUMIFS('Sales Details'!#REF!,'Sales Details'!#REF!,$B10,'Sales Details'!$A:$A,$A10,'Sales Details'!$D:$D,AE$2)</f>
        <v>#REF!</v>
      </c>
      <c r="AF10" s="94" t="e">
        <f>SUMIFS('Sales Details'!#REF!,'Sales Details'!#REF!,$B10,'Sales Details'!$A:$A,$A10,'Sales Details'!$D:$D,AF$2)</f>
        <v>#REF!</v>
      </c>
      <c r="AG10" s="94" t="e">
        <f>SUMIFS('Sales Details'!#REF!,'Sales Details'!#REF!,$B10,'Sales Details'!$A:$A,$A10,'Sales Details'!$D:$D,AG$2)</f>
        <v>#REF!</v>
      </c>
      <c r="AH10" s="94" t="e">
        <f t="shared" si="0"/>
        <v>#REF!</v>
      </c>
      <c r="AI10" s="620"/>
      <c r="AJ10" s="88"/>
      <c r="AK10" s="95"/>
      <c r="AL10" s="95"/>
      <c r="AM10" s="95"/>
      <c r="AN10" s="95"/>
      <c r="AO10" s="95" t="e">
        <f>SUMIFS('Sales Details'!#REF!,'Sales Details'!#REF!,$B10,'Sales Details'!$A:$A,$A10,'Sales Details'!#REF!,AO$2)</f>
        <v>#REF!</v>
      </c>
      <c r="AP10" s="95"/>
      <c r="AQ10" s="89"/>
      <c r="AR10" s="96"/>
      <c r="AS10" s="95"/>
      <c r="AT10" s="95"/>
      <c r="AU10" s="95" t="e">
        <f>AO10*0.35</f>
        <v>#REF!</v>
      </c>
      <c r="AV10" s="97"/>
      <c r="AW10" s="622"/>
      <c r="AX10" s="624"/>
      <c r="AY10" s="95"/>
      <c r="AZ10" s="624"/>
      <c r="BA10" s="626"/>
    </row>
    <row r="11" spans="1:53" x14ac:dyDescent="0.2">
      <c r="A11" s="109" t="s">
        <v>67</v>
      </c>
      <c r="B11" s="85" t="s">
        <v>28</v>
      </c>
      <c r="C11" s="86" t="e">
        <f>SUMIFS('Sales Details'!#REF!,'Sales Details'!#REF!,$B11,'Sales Details'!$A:$A,$A11,'Sales Details'!$D:$D,C$2)</f>
        <v>#REF!</v>
      </c>
      <c r="D11" s="86" t="e">
        <f>SUMIFS('Sales Details'!#REF!,'Sales Details'!#REF!,$B11,'Sales Details'!$A:$A,$A11,'Sales Details'!$D:$D,D$2)</f>
        <v>#REF!</v>
      </c>
      <c r="E11" s="86" t="e">
        <f>SUMIFS('Sales Details'!#REF!,'Sales Details'!#REF!,$B11,'Sales Details'!$A:$A,$A11,'Sales Details'!$D:$D,E$2)</f>
        <v>#REF!</v>
      </c>
      <c r="F11" s="86" t="e">
        <f>SUMIFS('Sales Details'!#REF!,'Sales Details'!#REF!,$B11,'Sales Details'!$A:$A,$A11,'Sales Details'!$D:$D,F$2)</f>
        <v>#REF!</v>
      </c>
      <c r="G11" s="86" t="e">
        <f>SUMIFS('Sales Details'!#REF!,'Sales Details'!#REF!,$B11,'Sales Details'!$A:$A,$A11,'Sales Details'!$D:$D,G$2)</f>
        <v>#REF!</v>
      </c>
      <c r="H11" s="86" t="e">
        <f>SUMIFS('Sales Details'!#REF!,'Sales Details'!#REF!,$B11,'Sales Details'!$A:$A,$A11,'Sales Details'!$D:$D,H$2)</f>
        <v>#REF!</v>
      </c>
      <c r="I11" s="86" t="e">
        <f>SUMIFS('Sales Details'!#REF!,'Sales Details'!#REF!,$B11,'Sales Details'!$A:$A,$A11,'Sales Details'!$D:$D,I$2)</f>
        <v>#REF!</v>
      </c>
      <c r="J11" s="86" t="e">
        <f>SUMIFS('Sales Details'!#REF!,'Sales Details'!#REF!,$B11,'Sales Details'!$A:$A,$A11,'Sales Details'!$D:$D,J$2)</f>
        <v>#REF!</v>
      </c>
      <c r="K11" s="87"/>
      <c r="L11" s="87"/>
      <c r="M11" s="87"/>
      <c r="N11" s="87"/>
      <c r="O11" s="87"/>
      <c r="P11" s="87"/>
      <c r="Q11" s="87"/>
      <c r="R11" s="87"/>
      <c r="S11" s="87"/>
      <c r="T11" s="87"/>
      <c r="U11" s="87"/>
      <c r="V11" s="87"/>
      <c r="W11" s="87"/>
      <c r="X11" s="87"/>
      <c r="Y11" s="87"/>
      <c r="Z11" s="87"/>
      <c r="AA11" s="86" t="e">
        <f>SUMIFS('Sales Details'!#REF!,'Sales Details'!#REF!,$B11,'Sales Details'!$A:$A,$A11,'Sales Details'!$D:$D,AA$2)</f>
        <v>#REF!</v>
      </c>
      <c r="AB11" s="86" t="e">
        <f>SUMIFS('Sales Details'!#REF!,'Sales Details'!#REF!,$B11,'Sales Details'!$A:$A,$A11,'Sales Details'!$D:$D,AB$2)</f>
        <v>#REF!</v>
      </c>
      <c r="AC11" s="86" t="e">
        <f>SUMIFS('Sales Details'!#REF!,'Sales Details'!#REF!,$B11,'Sales Details'!$A:$A,$A11,'Sales Details'!$D:$D,AC$2)</f>
        <v>#REF!</v>
      </c>
      <c r="AD11" s="86" t="e">
        <f>SUMIFS('Sales Details'!#REF!,'Sales Details'!#REF!,$B11,'Sales Details'!$A:$A,$A11,'Sales Details'!$D:$D,AD$2)</f>
        <v>#REF!</v>
      </c>
      <c r="AE11" s="86" t="e">
        <f>SUMIFS('Sales Details'!#REF!,'Sales Details'!#REF!,$B11,'Sales Details'!$A:$A,$A11,'Sales Details'!$D:$D,AE$2)</f>
        <v>#REF!</v>
      </c>
      <c r="AF11" s="86" t="e">
        <f>SUMIFS('Sales Details'!#REF!,'Sales Details'!#REF!,$B11,'Sales Details'!$A:$A,$A11,'Sales Details'!$D:$D,AF$2)</f>
        <v>#REF!</v>
      </c>
      <c r="AG11" s="86" t="e">
        <f>SUMIFS('Sales Details'!#REF!,'Sales Details'!#REF!,$B11,'Sales Details'!$A:$A,$A11,'Sales Details'!$D:$D,AG$2)</f>
        <v>#REF!</v>
      </c>
      <c r="AH11" s="86" t="e">
        <f t="shared" si="0"/>
        <v>#REF!</v>
      </c>
      <c r="AI11" s="627" t="e">
        <f>SUM(AH11:AH12)</f>
        <v>#REF!</v>
      </c>
      <c r="AJ11" s="88"/>
      <c r="AK11" s="89" t="e">
        <f>SUMIFS('Sales Details'!#REF!,'Sales Details'!#REF!,$B11,'Sales Details'!$A:$A,$A11,'Sales Details'!#REF!,AK$2)</f>
        <v>#REF!</v>
      </c>
      <c r="AL11" s="89"/>
      <c r="AM11" s="89"/>
      <c r="AN11" s="89"/>
      <c r="AO11" s="89" t="e">
        <f>SUMIFS('Sales Details'!#REF!,'Sales Details'!#REF!,$B11,'Sales Details'!$A:$A,$A11,'Sales Details'!#REF!,AO$2)</f>
        <v>#REF!</v>
      </c>
      <c r="AP11" s="89"/>
      <c r="AQ11" s="89"/>
      <c r="AR11" s="90"/>
      <c r="AS11" s="89"/>
      <c r="AT11" s="133" t="e">
        <f>SUM(AK11:AO11)*0.3</f>
        <v>#REF!</v>
      </c>
      <c r="AU11" s="89"/>
      <c r="AV11" s="134" t="e">
        <f>SUM(AK11:AO11)*0.02</f>
        <v>#REF!</v>
      </c>
      <c r="AW11" s="621" t="e">
        <f>SUM(AT11:AV12)</f>
        <v>#REF!</v>
      </c>
      <c r="AX11" s="623" t="e">
        <f>SUM(AK11:AO12)*0.05</f>
        <v>#REF!</v>
      </c>
      <c r="AY11" s="89"/>
      <c r="AZ11" s="623" t="e">
        <f>SUM(AK11:AO11)*0.63</f>
        <v>#REF!</v>
      </c>
      <c r="BA11" s="625" t="e">
        <f>AO12*0.4</f>
        <v>#REF!</v>
      </c>
    </row>
    <row r="12" spans="1:53" ht="16" thickBot="1" x14ac:dyDescent="0.25">
      <c r="A12" s="92" t="s">
        <v>67</v>
      </c>
      <c r="B12" s="92" t="s">
        <v>27</v>
      </c>
      <c r="C12" s="93"/>
      <c r="D12" s="93"/>
      <c r="E12" s="93"/>
      <c r="F12" s="93"/>
      <c r="G12" s="93"/>
      <c r="H12" s="93"/>
      <c r="I12" s="93"/>
      <c r="J12" s="93"/>
      <c r="K12" s="94" t="e">
        <f>SUMIFS('Sales Details'!#REF!,'Sales Details'!#REF!,$B12,'Sales Details'!$A:$A,$A12,'Sales Details'!$D:$D,K$2)</f>
        <v>#REF!</v>
      </c>
      <c r="L12" s="94" t="e">
        <f>SUMIFS('Sales Details'!#REF!,'Sales Details'!#REF!,$B12,'Sales Details'!$A:$A,$A12,'Sales Details'!$D:$D,L$2)</f>
        <v>#REF!</v>
      </c>
      <c r="M12" s="94" t="e">
        <f>SUMIFS('Sales Details'!#REF!,'Sales Details'!#REF!,$B12,'Sales Details'!$A:$A,$A12,'Sales Details'!$D:$D,M$2)</f>
        <v>#REF!</v>
      </c>
      <c r="N12" s="94" t="e">
        <f>SUMIFS('Sales Details'!#REF!,'Sales Details'!#REF!,$B12,'Sales Details'!$A:$A,$A12,'Sales Details'!$D:$D,N$2)</f>
        <v>#REF!</v>
      </c>
      <c r="O12" s="94" t="e">
        <f>SUMIFS('Sales Details'!#REF!,'Sales Details'!#REF!,$B12,'Sales Details'!$A:$A,$A12,'Sales Details'!$D:$D,O$2)</f>
        <v>#REF!</v>
      </c>
      <c r="P12" s="94" t="e">
        <f>SUMIFS('Sales Details'!#REF!,'Sales Details'!#REF!,$B12,'Sales Details'!$A:$A,$A12,'Sales Details'!$D:$D,P$2)</f>
        <v>#REF!</v>
      </c>
      <c r="Q12" s="94" t="e">
        <f>SUMIFS('Sales Details'!#REF!,'Sales Details'!#REF!,$B12,'Sales Details'!$A:$A,$A12,'Sales Details'!$D:$D,Q$2)</f>
        <v>#REF!</v>
      </c>
      <c r="R12" s="94" t="e">
        <f>SUMIFS('Sales Details'!#REF!,'Sales Details'!#REF!,$B12,'Sales Details'!$A:$A,$A12,'Sales Details'!$D:$D,R$2)</f>
        <v>#REF!</v>
      </c>
      <c r="S12" s="94" t="e">
        <f>SUMIFS('Sales Details'!#REF!,'Sales Details'!#REF!,$B12,'Sales Details'!$A:$A,$A12,'Sales Details'!$D:$D,S$2)</f>
        <v>#REF!</v>
      </c>
      <c r="T12" s="94" t="e">
        <f>SUMIFS('Sales Details'!#REF!,'Sales Details'!#REF!,$B12,'Sales Details'!$A:$A,$A12,'Sales Details'!$D:$D,T$2)</f>
        <v>#REF!</v>
      </c>
      <c r="U12" s="94" t="e">
        <f>SUMIFS('Sales Details'!#REF!,'Sales Details'!#REF!,$B12,'Sales Details'!$A:$A,$A12,'Sales Details'!$D:$D,U$2)</f>
        <v>#REF!</v>
      </c>
      <c r="V12" s="94" t="e">
        <f>SUMIFS('Sales Details'!#REF!,'Sales Details'!#REF!,$B12,'Sales Details'!$A:$A,$A12,'Sales Details'!$D:$D,V$2)</f>
        <v>#REF!</v>
      </c>
      <c r="W12" s="94" t="e">
        <f>SUMIFS('Sales Details'!#REF!,'Sales Details'!#REF!,$B12,'Sales Details'!$A:$A,$A12,'Sales Details'!$D:$D,W$2)</f>
        <v>#REF!</v>
      </c>
      <c r="X12" s="94" t="e">
        <f>SUMIFS('Sales Details'!#REF!,'Sales Details'!#REF!,$B12,'Sales Details'!$A:$A,$A12,'Sales Details'!$D:$D,X$2)</f>
        <v>#REF!</v>
      </c>
      <c r="Y12" s="94" t="e">
        <f>SUMIFS('Sales Details'!#REF!,'Sales Details'!#REF!,$B12,'Sales Details'!$A:$A,$A12,'Sales Details'!$D:$D,Y$2)</f>
        <v>#REF!</v>
      </c>
      <c r="Z12" s="94" t="e">
        <f>SUMIFS('Sales Details'!#REF!,'Sales Details'!#REF!,$B12,'Sales Details'!$A:$A,$A12,'Sales Details'!$D:$D,Z$2)</f>
        <v>#REF!</v>
      </c>
      <c r="AA12" s="94" t="e">
        <f>SUMIFS('Sales Details'!#REF!,'Sales Details'!#REF!,$B12,'Sales Details'!$A:$A,$A12,'Sales Details'!$D:$D,AA$2)</f>
        <v>#REF!</v>
      </c>
      <c r="AB12" s="94" t="e">
        <f>SUMIFS('Sales Details'!#REF!,'Sales Details'!#REF!,$B12,'Sales Details'!$A:$A,$A12,'Sales Details'!$D:$D,AB$2)</f>
        <v>#REF!</v>
      </c>
      <c r="AC12" s="94" t="e">
        <f>SUMIFS('Sales Details'!#REF!,'Sales Details'!#REF!,$B12,'Sales Details'!$A:$A,$A12,'Sales Details'!$D:$D,AC$2)</f>
        <v>#REF!</v>
      </c>
      <c r="AD12" s="94" t="e">
        <f>SUMIFS('Sales Details'!#REF!,'Sales Details'!#REF!,$B12,'Sales Details'!$A:$A,$A12,'Sales Details'!$D:$D,AD$2)</f>
        <v>#REF!</v>
      </c>
      <c r="AE12" s="94" t="e">
        <f>SUMIFS('Sales Details'!#REF!,'Sales Details'!#REF!,$B12,'Sales Details'!$A:$A,$A12,'Sales Details'!$D:$D,AE$2)</f>
        <v>#REF!</v>
      </c>
      <c r="AF12" s="94" t="e">
        <f>SUMIFS('Sales Details'!#REF!,'Sales Details'!#REF!,$B12,'Sales Details'!$A:$A,$A12,'Sales Details'!$D:$D,AF$2)</f>
        <v>#REF!</v>
      </c>
      <c r="AG12" s="94" t="e">
        <f>SUMIFS('Sales Details'!#REF!,'Sales Details'!#REF!,$B12,'Sales Details'!$A:$A,$A12,'Sales Details'!$D:$D,AG$2)</f>
        <v>#REF!</v>
      </c>
      <c r="AH12" s="94" t="e">
        <f t="shared" si="0"/>
        <v>#REF!</v>
      </c>
      <c r="AI12" s="620"/>
      <c r="AJ12" s="88"/>
      <c r="AK12" s="95"/>
      <c r="AL12" s="95"/>
      <c r="AM12" s="95"/>
      <c r="AN12" s="95"/>
      <c r="AO12" s="95" t="e">
        <f>SUMIFS('Sales Details'!#REF!,'Sales Details'!#REF!,$B12,'Sales Details'!$A:$A,$A12,'Sales Details'!#REF!,AO$2)</f>
        <v>#REF!</v>
      </c>
      <c r="AP12" s="95"/>
      <c r="AQ12" s="89"/>
      <c r="AR12" s="96"/>
      <c r="AS12" s="95"/>
      <c r="AT12" s="95"/>
      <c r="AU12" s="95" t="e">
        <f>AO12*0.35</f>
        <v>#REF!</v>
      </c>
      <c r="AV12" s="97"/>
      <c r="AW12" s="622"/>
      <c r="AX12" s="624"/>
      <c r="AY12" s="95"/>
      <c r="AZ12" s="624"/>
      <c r="BA12" s="626"/>
    </row>
    <row r="13" spans="1:53" ht="15.75" customHeight="1" x14ac:dyDescent="0.2">
      <c r="A13" s="109" t="s">
        <v>26</v>
      </c>
      <c r="B13" s="85" t="s">
        <v>28</v>
      </c>
      <c r="C13" s="86" t="e">
        <f>SUMIFS('Sales Details'!#REF!,'Sales Details'!#REF!,$B13,'Sales Details'!$A:$A,$A13,'Sales Details'!$D:$D,C$2)</f>
        <v>#REF!</v>
      </c>
      <c r="D13" s="86" t="e">
        <f>SUMIFS('Sales Details'!#REF!,'Sales Details'!#REF!,$B13,'Sales Details'!$A:$A,$A13,'Sales Details'!$D:$D,D$2)</f>
        <v>#REF!</v>
      </c>
      <c r="E13" s="86" t="e">
        <f>SUMIFS('Sales Details'!#REF!,'Sales Details'!#REF!,$B13,'Sales Details'!$A:$A,$A13,'Sales Details'!$D:$D,E$2)</f>
        <v>#REF!</v>
      </c>
      <c r="F13" s="86" t="e">
        <f>SUMIFS('Sales Details'!#REF!,'Sales Details'!#REF!,$B13,'Sales Details'!$A:$A,$A13,'Sales Details'!$D:$D,F$2)</f>
        <v>#REF!</v>
      </c>
      <c r="G13" s="86" t="e">
        <f>SUMIFS('Sales Details'!#REF!,'Sales Details'!#REF!,$B13,'Sales Details'!$A:$A,$A13,'Sales Details'!$D:$D,G$2)</f>
        <v>#REF!</v>
      </c>
      <c r="H13" s="86" t="e">
        <f>SUMIFS('Sales Details'!#REF!,'Sales Details'!#REF!,$B13,'Sales Details'!$A:$A,$A13,'Sales Details'!$D:$D,H$2)</f>
        <v>#REF!</v>
      </c>
      <c r="I13" s="86" t="e">
        <f>SUMIFS('Sales Details'!#REF!,'Sales Details'!#REF!,$B13,'Sales Details'!$A:$A,$A13,'Sales Details'!$D:$D,I$2)</f>
        <v>#REF!</v>
      </c>
      <c r="J13" s="86" t="e">
        <f>SUMIFS('Sales Details'!#REF!,'Sales Details'!#REF!,$B13,'Sales Details'!$A:$A,$A13,'Sales Details'!$D:$D,J$2)</f>
        <v>#REF!</v>
      </c>
      <c r="K13" s="87"/>
      <c r="L13" s="87"/>
      <c r="M13" s="87"/>
      <c r="N13" s="87"/>
      <c r="O13" s="87"/>
      <c r="P13" s="87"/>
      <c r="Q13" s="87"/>
      <c r="R13" s="87"/>
      <c r="S13" s="87"/>
      <c r="T13" s="87"/>
      <c r="U13" s="87"/>
      <c r="V13" s="87"/>
      <c r="W13" s="87"/>
      <c r="X13" s="87"/>
      <c r="Y13" s="87"/>
      <c r="Z13" s="87"/>
      <c r="AA13" s="86" t="e">
        <f>SUMIFS('Sales Details'!#REF!,'Sales Details'!#REF!,$B13,'Sales Details'!$A:$A,$A13,'Sales Details'!$D:$D,AA$2)</f>
        <v>#REF!</v>
      </c>
      <c r="AB13" s="86" t="e">
        <f>SUMIFS('Sales Details'!#REF!,'Sales Details'!#REF!,$B13,'Sales Details'!$A:$A,$A13,'Sales Details'!$D:$D,AB$2)</f>
        <v>#REF!</v>
      </c>
      <c r="AC13" s="86" t="e">
        <f>SUMIFS('Sales Details'!#REF!,'Sales Details'!#REF!,$B13,'Sales Details'!$A:$A,$A13,'Sales Details'!$D:$D,AC$2)</f>
        <v>#REF!</v>
      </c>
      <c r="AD13" s="86" t="e">
        <f>SUMIFS('Sales Details'!#REF!,'Sales Details'!#REF!,$B13,'Sales Details'!$A:$A,$A13,'Sales Details'!$D:$D,AD$2)</f>
        <v>#REF!</v>
      </c>
      <c r="AE13" s="86" t="e">
        <f>SUMIFS('Sales Details'!#REF!,'Sales Details'!#REF!,$B13,'Sales Details'!$A:$A,$A13,'Sales Details'!$D:$D,AE$2)</f>
        <v>#REF!</v>
      </c>
      <c r="AF13" s="86" t="e">
        <f>SUMIFS('Sales Details'!#REF!,'Sales Details'!#REF!,$B13,'Sales Details'!$A:$A,$A13,'Sales Details'!$D:$D,AF$2)</f>
        <v>#REF!</v>
      </c>
      <c r="AG13" s="86" t="e">
        <f>SUMIFS('Sales Details'!#REF!,'Sales Details'!#REF!,$B13,'Sales Details'!$A:$A,$A13,'Sales Details'!$D:$D,AG$2)</f>
        <v>#REF!</v>
      </c>
      <c r="AH13" s="86" t="e">
        <f t="shared" si="0"/>
        <v>#REF!</v>
      </c>
      <c r="AI13" s="627" t="e">
        <f>SUM(AH13:AH14)</f>
        <v>#REF!</v>
      </c>
      <c r="AJ13" s="88"/>
      <c r="AK13" s="89" t="e">
        <f>SUMIFS('Sales Details'!#REF!,'Sales Details'!#REF!,$B13,'Sales Details'!$A:$A,$A13,'Sales Details'!#REF!,AK$2)</f>
        <v>#REF!</v>
      </c>
      <c r="AL13" s="89"/>
      <c r="AM13" s="89"/>
      <c r="AN13" s="89"/>
      <c r="AO13" s="89" t="e">
        <f>SUMIFS('Sales Details'!#REF!,'Sales Details'!#REF!,$B13,'Sales Details'!$A:$A,$A13,'Sales Details'!#REF!,AO$2)</f>
        <v>#REF!</v>
      </c>
      <c r="AP13" s="89"/>
      <c r="AQ13" s="89"/>
      <c r="AR13" s="90"/>
      <c r="AS13" s="89"/>
      <c r="AT13" s="133" t="e">
        <f>SUM(AK13:AO13)*0.3</f>
        <v>#REF!</v>
      </c>
      <c r="AU13" s="89"/>
      <c r="AV13" s="134" t="e">
        <f>SUM(AK13:AO13)*0.02</f>
        <v>#REF!</v>
      </c>
      <c r="AW13" s="621" t="e">
        <f>SUM(AT13:AV14)</f>
        <v>#REF!</v>
      </c>
      <c r="AX13" s="623" t="e">
        <f>SUM(AK13:AO14)*0.05</f>
        <v>#REF!</v>
      </c>
      <c r="AY13" s="89"/>
      <c r="AZ13" s="623" t="e">
        <f>SUM(AK13:AO13)*0.63</f>
        <v>#REF!</v>
      </c>
      <c r="BA13" s="625" t="e">
        <f>AO14*0.4</f>
        <v>#REF!</v>
      </c>
    </row>
    <row r="14" spans="1:53" ht="16" thickBot="1" x14ac:dyDescent="0.25">
      <c r="A14" s="92" t="s">
        <v>26</v>
      </c>
      <c r="B14" s="92" t="s">
        <v>27</v>
      </c>
      <c r="C14" s="93"/>
      <c r="D14" s="93"/>
      <c r="E14" s="93"/>
      <c r="F14" s="93"/>
      <c r="G14" s="93"/>
      <c r="H14" s="93"/>
      <c r="I14" s="93"/>
      <c r="J14" s="93"/>
      <c r="K14" s="94" t="e">
        <f>SUMIFS('Sales Details'!#REF!,'Sales Details'!#REF!,$B14,'Sales Details'!$A:$A,$A14,'Sales Details'!$D:$D,K$2)</f>
        <v>#REF!</v>
      </c>
      <c r="L14" s="94" t="e">
        <f>SUMIFS('Sales Details'!#REF!,'Sales Details'!#REF!,$B14,'Sales Details'!$A:$A,$A14,'Sales Details'!$D:$D,L$2)</f>
        <v>#REF!</v>
      </c>
      <c r="M14" s="94" t="e">
        <f>SUMIFS('Sales Details'!#REF!,'Sales Details'!#REF!,$B14,'Sales Details'!$A:$A,$A14,'Sales Details'!$D:$D,M$2)</f>
        <v>#REF!</v>
      </c>
      <c r="N14" s="94" t="e">
        <f>SUMIFS('Sales Details'!#REF!,'Sales Details'!#REF!,$B14,'Sales Details'!$A:$A,$A14,'Sales Details'!$D:$D,N$2)</f>
        <v>#REF!</v>
      </c>
      <c r="O14" s="94" t="e">
        <f>SUMIFS('Sales Details'!#REF!,'Sales Details'!#REF!,$B14,'Sales Details'!$A:$A,$A14,'Sales Details'!$D:$D,O$2)</f>
        <v>#REF!</v>
      </c>
      <c r="P14" s="94" t="e">
        <f>SUMIFS('Sales Details'!#REF!,'Sales Details'!#REF!,$B14,'Sales Details'!$A:$A,$A14,'Sales Details'!$D:$D,P$2)</f>
        <v>#REF!</v>
      </c>
      <c r="Q14" s="94" t="e">
        <f>SUMIFS('Sales Details'!#REF!,'Sales Details'!#REF!,$B14,'Sales Details'!$A:$A,$A14,'Sales Details'!$D:$D,Q$2)</f>
        <v>#REF!</v>
      </c>
      <c r="R14" s="94" t="e">
        <f>SUMIFS('Sales Details'!#REF!,'Sales Details'!#REF!,$B14,'Sales Details'!$A:$A,$A14,'Sales Details'!$D:$D,R$2)</f>
        <v>#REF!</v>
      </c>
      <c r="S14" s="94" t="e">
        <f>SUMIFS('Sales Details'!#REF!,'Sales Details'!#REF!,$B14,'Sales Details'!$A:$A,$A14,'Sales Details'!$D:$D,S$2)</f>
        <v>#REF!</v>
      </c>
      <c r="T14" s="94" t="e">
        <f>SUMIFS('Sales Details'!#REF!,'Sales Details'!#REF!,$B14,'Sales Details'!$A:$A,$A14,'Sales Details'!$D:$D,T$2)</f>
        <v>#REF!</v>
      </c>
      <c r="U14" s="94" t="e">
        <f>SUMIFS('Sales Details'!#REF!,'Sales Details'!#REF!,$B14,'Sales Details'!$A:$A,$A14,'Sales Details'!$D:$D,U$2)</f>
        <v>#REF!</v>
      </c>
      <c r="V14" s="94" t="e">
        <f>SUMIFS('Sales Details'!#REF!,'Sales Details'!#REF!,$B14,'Sales Details'!$A:$A,$A14,'Sales Details'!$D:$D,V$2)</f>
        <v>#REF!</v>
      </c>
      <c r="W14" s="94" t="e">
        <f>SUMIFS('Sales Details'!#REF!,'Sales Details'!#REF!,$B14,'Sales Details'!$A:$A,$A14,'Sales Details'!$D:$D,W$2)</f>
        <v>#REF!</v>
      </c>
      <c r="X14" s="94" t="e">
        <f>SUMIFS('Sales Details'!#REF!,'Sales Details'!#REF!,$B14,'Sales Details'!$A:$A,$A14,'Sales Details'!$D:$D,X$2)</f>
        <v>#REF!</v>
      </c>
      <c r="Y14" s="94" t="e">
        <f>SUMIFS('Sales Details'!#REF!,'Sales Details'!#REF!,$B14,'Sales Details'!$A:$A,$A14,'Sales Details'!$D:$D,Y$2)</f>
        <v>#REF!</v>
      </c>
      <c r="Z14" s="94" t="e">
        <f>SUMIFS('Sales Details'!#REF!,'Sales Details'!#REF!,$B14,'Sales Details'!$A:$A,$A14,'Sales Details'!$D:$D,Z$2)</f>
        <v>#REF!</v>
      </c>
      <c r="AA14" s="94" t="e">
        <f>SUMIFS('Sales Details'!#REF!,'Sales Details'!#REF!,$B14,'Sales Details'!$A:$A,$A14,'Sales Details'!$D:$D,AA$2)</f>
        <v>#REF!</v>
      </c>
      <c r="AB14" s="94" t="e">
        <f>SUMIFS('Sales Details'!#REF!,'Sales Details'!#REF!,$B14,'Sales Details'!$A:$A,$A14,'Sales Details'!$D:$D,AB$2)</f>
        <v>#REF!</v>
      </c>
      <c r="AC14" s="94" t="e">
        <f>SUMIFS('Sales Details'!#REF!,'Sales Details'!#REF!,$B14,'Sales Details'!$A:$A,$A14,'Sales Details'!$D:$D,AC$2)</f>
        <v>#REF!</v>
      </c>
      <c r="AD14" s="94" t="e">
        <f>SUMIFS('Sales Details'!#REF!,'Sales Details'!#REF!,$B14,'Sales Details'!$A:$A,$A14,'Sales Details'!$D:$D,AD$2)</f>
        <v>#REF!</v>
      </c>
      <c r="AE14" s="94" t="e">
        <f>SUMIFS('Sales Details'!#REF!,'Sales Details'!#REF!,$B14,'Sales Details'!$A:$A,$A14,'Sales Details'!$D:$D,AE$2)</f>
        <v>#REF!</v>
      </c>
      <c r="AF14" s="94" t="e">
        <f>SUMIFS('Sales Details'!#REF!,'Sales Details'!#REF!,$B14,'Sales Details'!$A:$A,$A14,'Sales Details'!$D:$D,AF$2)</f>
        <v>#REF!</v>
      </c>
      <c r="AG14" s="94" t="e">
        <f>SUMIFS('Sales Details'!#REF!,'Sales Details'!#REF!,$B14,'Sales Details'!$A:$A,$A14,'Sales Details'!$D:$D,AG$2)</f>
        <v>#REF!</v>
      </c>
      <c r="AH14" s="94" t="e">
        <f t="shared" si="0"/>
        <v>#REF!</v>
      </c>
      <c r="AI14" s="620"/>
      <c r="AJ14" s="88"/>
      <c r="AK14" s="95"/>
      <c r="AL14" s="95"/>
      <c r="AM14" s="95"/>
      <c r="AN14" s="95"/>
      <c r="AO14" s="95" t="e">
        <f>SUMIFS('Sales Details'!#REF!,'Sales Details'!#REF!,$B14,'Sales Details'!$A:$A,$A14,'Sales Details'!#REF!,AO$2)</f>
        <v>#REF!</v>
      </c>
      <c r="AP14" s="95"/>
      <c r="AQ14" s="89"/>
      <c r="AR14" s="96"/>
      <c r="AS14" s="95"/>
      <c r="AT14" s="95"/>
      <c r="AU14" s="95" t="e">
        <f>AO14*0.35</f>
        <v>#REF!</v>
      </c>
      <c r="AV14" s="97"/>
      <c r="AW14" s="622"/>
      <c r="AX14" s="624"/>
      <c r="AY14" s="95"/>
      <c r="AZ14" s="624"/>
      <c r="BA14" s="626"/>
    </row>
    <row r="15" spans="1:53" x14ac:dyDescent="0.2">
      <c r="A15" s="109" t="s">
        <v>42</v>
      </c>
      <c r="B15" s="98" t="s">
        <v>28</v>
      </c>
      <c r="C15" s="99" t="e">
        <f>SUMIFS('Sales Details'!#REF!,'Sales Details'!#REF!,$B15,'Sales Details'!$A:$A,$A15,'Sales Details'!$D:$D,C$2)</f>
        <v>#REF!</v>
      </c>
      <c r="D15" s="99" t="e">
        <f>SUMIFS('Sales Details'!#REF!,'Sales Details'!#REF!,$B15,'Sales Details'!$A:$A,$A15,'Sales Details'!$D:$D,D$2)</f>
        <v>#REF!</v>
      </c>
      <c r="E15" s="99" t="e">
        <f>SUMIFS('Sales Details'!#REF!,'Sales Details'!#REF!,$B15,'Sales Details'!$A:$A,$A15,'Sales Details'!$D:$D,E$2)</f>
        <v>#REF!</v>
      </c>
      <c r="F15" s="99" t="e">
        <f>SUMIFS('Sales Details'!#REF!,'Sales Details'!#REF!,$B15,'Sales Details'!$A:$A,$A15,'Sales Details'!$D:$D,F$2)</f>
        <v>#REF!</v>
      </c>
      <c r="G15" s="99" t="e">
        <f>SUMIFS('Sales Details'!#REF!,'Sales Details'!#REF!,$B15,'Sales Details'!$A:$A,$A15,'Sales Details'!$D:$D,G$2)</f>
        <v>#REF!</v>
      </c>
      <c r="H15" s="99" t="e">
        <f>SUMIFS('Sales Details'!#REF!,'Sales Details'!#REF!,$B15,'Sales Details'!$A:$A,$A15,'Sales Details'!$D:$D,H$2)</f>
        <v>#REF!</v>
      </c>
      <c r="I15" s="99" t="e">
        <f>SUMIFS('Sales Details'!#REF!,'Sales Details'!#REF!,$B15,'Sales Details'!$A:$A,$A15,'Sales Details'!$D:$D,I$2)</f>
        <v>#REF!</v>
      </c>
      <c r="J15" s="99" t="e">
        <f>SUMIFS('Sales Details'!#REF!,'Sales Details'!#REF!,$B15,'Sales Details'!$A:$A,$A15,'Sales Details'!$D:$D,J$2)</f>
        <v>#REF!</v>
      </c>
      <c r="K15" s="100"/>
      <c r="L15" s="100"/>
      <c r="M15" s="100"/>
      <c r="N15" s="100"/>
      <c r="O15" s="100"/>
      <c r="P15" s="100"/>
      <c r="Q15" s="100"/>
      <c r="R15" s="100"/>
      <c r="S15" s="100"/>
      <c r="T15" s="100"/>
      <c r="U15" s="100"/>
      <c r="V15" s="100"/>
      <c r="W15" s="100"/>
      <c r="X15" s="100"/>
      <c r="Y15" s="100"/>
      <c r="Z15" s="100"/>
      <c r="AA15" s="86" t="e">
        <f>SUMIFS('Sales Details'!#REF!,'Sales Details'!#REF!,$B15,'Sales Details'!$A:$A,$A15,'Sales Details'!$D:$D,AA$2)</f>
        <v>#REF!</v>
      </c>
      <c r="AB15" s="86" t="e">
        <f>SUMIFS('Sales Details'!#REF!,'Sales Details'!#REF!,$B15,'Sales Details'!$A:$A,$A15,'Sales Details'!$D:$D,AB$2)</f>
        <v>#REF!</v>
      </c>
      <c r="AC15" s="86" t="e">
        <f>SUMIFS('Sales Details'!#REF!,'Sales Details'!#REF!,$B15,'Sales Details'!$A:$A,$A15,'Sales Details'!$D:$D,AC$2)</f>
        <v>#REF!</v>
      </c>
      <c r="AD15" s="86" t="e">
        <f>SUMIFS('Sales Details'!#REF!,'Sales Details'!#REF!,$B15,'Sales Details'!$A:$A,$A15,'Sales Details'!$D:$D,AD$2)</f>
        <v>#REF!</v>
      </c>
      <c r="AE15" s="86" t="e">
        <f>SUMIFS('Sales Details'!#REF!,'Sales Details'!#REF!,$B15,'Sales Details'!$A:$A,$A15,'Sales Details'!$D:$D,AE$2)</f>
        <v>#REF!</v>
      </c>
      <c r="AF15" s="86" t="e">
        <f>SUMIFS('Sales Details'!#REF!,'Sales Details'!#REF!,$B15,'Sales Details'!$A:$A,$A15,'Sales Details'!$D:$D,AF$2)</f>
        <v>#REF!</v>
      </c>
      <c r="AG15" s="86" t="e">
        <f>SUMIFS('Sales Details'!#REF!,'Sales Details'!#REF!,$B15,'Sales Details'!$A:$A,$A15,'Sales Details'!$D:$D,AG$2)</f>
        <v>#REF!</v>
      </c>
      <c r="AH15" s="99" t="e">
        <f t="shared" si="0"/>
        <v>#REF!</v>
      </c>
      <c r="AI15" s="628" t="e">
        <f>SUM(AH15:AH16)</f>
        <v>#REF!</v>
      </c>
      <c r="AJ15" s="88"/>
      <c r="AK15" s="89" t="e">
        <f>SUMIFS('Sales Details'!#REF!,'Sales Details'!#REF!,$B15,'Sales Details'!$A:$A,$A15,'Sales Details'!#REF!,AK$2)</f>
        <v>#REF!</v>
      </c>
      <c r="AL15" s="89"/>
      <c r="AM15" s="89"/>
      <c r="AN15" s="89"/>
      <c r="AO15" s="89" t="e">
        <f>SUMIFS('Sales Details'!#REF!,'Sales Details'!#REF!,$B15,'Sales Details'!$A:$A,$A15,'Sales Details'!#REF!,AO$2)</f>
        <v>#REF!</v>
      </c>
      <c r="AP15" s="89"/>
      <c r="AQ15" s="89"/>
      <c r="AR15" s="90"/>
      <c r="AS15" s="89"/>
      <c r="AT15" s="133" t="e">
        <f>SUM(AK15:AO15)*0.3</f>
        <v>#REF!</v>
      </c>
      <c r="AU15" s="89"/>
      <c r="AV15" s="134" t="e">
        <f>SUM(AK15:AO15)*0.02</f>
        <v>#REF!</v>
      </c>
      <c r="AW15" s="621" t="e">
        <f>SUM(AT15:AV16)</f>
        <v>#REF!</v>
      </c>
      <c r="AX15" s="623" t="e">
        <f>SUM(AK15:AO16)*0.05</f>
        <v>#REF!</v>
      </c>
      <c r="AY15" s="89"/>
      <c r="AZ15" s="623" t="e">
        <f>SUM(AK15:AO15)*0.63</f>
        <v>#REF!</v>
      </c>
      <c r="BA15" s="625" t="e">
        <f>AO16*0.4</f>
        <v>#REF!</v>
      </c>
    </row>
    <row r="16" spans="1:53" ht="16" thickBot="1" x14ac:dyDescent="0.25">
      <c r="A16" s="92" t="s">
        <v>42</v>
      </c>
      <c r="B16" s="92" t="s">
        <v>27</v>
      </c>
      <c r="C16" s="93"/>
      <c r="D16" s="93"/>
      <c r="E16" s="93"/>
      <c r="F16" s="93"/>
      <c r="G16" s="93"/>
      <c r="H16" s="93"/>
      <c r="I16" s="93"/>
      <c r="J16" s="93"/>
      <c r="K16" s="94" t="e">
        <f>SUMIFS('Sales Details'!#REF!,'Sales Details'!#REF!,$B16,'Sales Details'!$A:$A,$A16,'Sales Details'!$D:$D,K$2)</f>
        <v>#REF!</v>
      </c>
      <c r="L16" s="94" t="e">
        <f>SUMIFS('Sales Details'!#REF!,'Sales Details'!#REF!,$B16,'Sales Details'!$A:$A,$A16,'Sales Details'!$D:$D,L$2)</f>
        <v>#REF!</v>
      </c>
      <c r="M16" s="94" t="e">
        <f>SUMIFS('Sales Details'!#REF!,'Sales Details'!#REF!,$B16,'Sales Details'!$A:$A,$A16,'Sales Details'!$D:$D,M$2)</f>
        <v>#REF!</v>
      </c>
      <c r="N16" s="94" t="e">
        <f>SUMIFS('Sales Details'!#REF!,'Sales Details'!#REF!,$B16,'Sales Details'!$A:$A,$A16,'Sales Details'!$D:$D,N$2)</f>
        <v>#REF!</v>
      </c>
      <c r="O16" s="94" t="e">
        <f>SUMIFS('Sales Details'!#REF!,'Sales Details'!#REF!,$B16,'Sales Details'!$A:$A,$A16,'Sales Details'!$D:$D,O$2)</f>
        <v>#REF!</v>
      </c>
      <c r="P16" s="94" t="e">
        <f>SUMIFS('Sales Details'!#REF!,'Sales Details'!#REF!,$B16,'Sales Details'!$A:$A,$A16,'Sales Details'!$D:$D,P$2)</f>
        <v>#REF!</v>
      </c>
      <c r="Q16" s="94" t="e">
        <f>SUMIFS('Sales Details'!#REF!,'Sales Details'!#REF!,$B16,'Sales Details'!$A:$A,$A16,'Sales Details'!$D:$D,Q$2)</f>
        <v>#REF!</v>
      </c>
      <c r="R16" s="94" t="e">
        <f>SUMIFS('Sales Details'!#REF!,'Sales Details'!#REF!,$B16,'Sales Details'!$A:$A,$A16,'Sales Details'!$D:$D,R$2)</f>
        <v>#REF!</v>
      </c>
      <c r="S16" s="94" t="e">
        <f>SUMIFS('Sales Details'!#REF!,'Sales Details'!#REF!,$B16,'Sales Details'!$A:$A,$A16,'Sales Details'!$D:$D,S$2)</f>
        <v>#REF!</v>
      </c>
      <c r="T16" s="94" t="e">
        <f>SUMIFS('Sales Details'!#REF!,'Sales Details'!#REF!,$B16,'Sales Details'!$A:$A,$A16,'Sales Details'!$D:$D,T$2)</f>
        <v>#REF!</v>
      </c>
      <c r="U16" s="94" t="e">
        <f>SUMIFS('Sales Details'!#REF!,'Sales Details'!#REF!,$B16,'Sales Details'!$A:$A,$A16,'Sales Details'!$D:$D,U$2)</f>
        <v>#REF!</v>
      </c>
      <c r="V16" s="94" t="e">
        <f>SUMIFS('Sales Details'!#REF!,'Sales Details'!#REF!,$B16,'Sales Details'!$A:$A,$A16,'Sales Details'!$D:$D,V$2)</f>
        <v>#REF!</v>
      </c>
      <c r="W16" s="94" t="e">
        <f>SUMIFS('Sales Details'!#REF!,'Sales Details'!#REF!,$B16,'Sales Details'!$A:$A,$A16,'Sales Details'!$D:$D,W$2)</f>
        <v>#REF!</v>
      </c>
      <c r="X16" s="94" t="e">
        <f>SUMIFS('Sales Details'!#REF!,'Sales Details'!#REF!,$B16,'Sales Details'!$A:$A,$A16,'Sales Details'!$D:$D,X$2)</f>
        <v>#REF!</v>
      </c>
      <c r="Y16" s="94" t="e">
        <f>SUMIFS('Sales Details'!#REF!,'Sales Details'!#REF!,$B16,'Sales Details'!$A:$A,$A16,'Sales Details'!$D:$D,Y$2)</f>
        <v>#REF!</v>
      </c>
      <c r="Z16" s="94" t="e">
        <f>SUMIFS('Sales Details'!#REF!,'Sales Details'!#REF!,$B16,'Sales Details'!$A:$A,$A16,'Sales Details'!$D:$D,Z$2)</f>
        <v>#REF!</v>
      </c>
      <c r="AA16" s="94" t="e">
        <f>SUMIFS('Sales Details'!#REF!,'Sales Details'!#REF!,$B16,'Sales Details'!$A:$A,$A16,'Sales Details'!$D:$D,AA$2)</f>
        <v>#REF!</v>
      </c>
      <c r="AB16" s="94" t="e">
        <f>SUMIFS('Sales Details'!#REF!,'Sales Details'!#REF!,$B16,'Sales Details'!$A:$A,$A16,'Sales Details'!$D:$D,AB$2)</f>
        <v>#REF!</v>
      </c>
      <c r="AC16" s="94" t="e">
        <f>SUMIFS('Sales Details'!#REF!,'Sales Details'!#REF!,$B16,'Sales Details'!$A:$A,$A16,'Sales Details'!$D:$D,AC$2)</f>
        <v>#REF!</v>
      </c>
      <c r="AD16" s="94" t="e">
        <f>SUMIFS('Sales Details'!#REF!,'Sales Details'!#REF!,$B16,'Sales Details'!$A:$A,$A16,'Sales Details'!$D:$D,AD$2)</f>
        <v>#REF!</v>
      </c>
      <c r="AE16" s="94" t="e">
        <f>SUMIFS('Sales Details'!#REF!,'Sales Details'!#REF!,$B16,'Sales Details'!$A:$A,$A16,'Sales Details'!$D:$D,AE$2)</f>
        <v>#REF!</v>
      </c>
      <c r="AF16" s="94" t="e">
        <f>SUMIFS('Sales Details'!#REF!,'Sales Details'!#REF!,$B16,'Sales Details'!$A:$A,$A16,'Sales Details'!$D:$D,AF$2)</f>
        <v>#REF!</v>
      </c>
      <c r="AG16" s="94" t="e">
        <f>SUMIFS('Sales Details'!#REF!,'Sales Details'!#REF!,$B16,'Sales Details'!$A:$A,$A16,'Sales Details'!$D:$D,AG$2)</f>
        <v>#REF!</v>
      </c>
      <c r="AH16" s="94" t="e">
        <f t="shared" si="0"/>
        <v>#REF!</v>
      </c>
      <c r="AI16" s="620"/>
      <c r="AJ16" s="88"/>
      <c r="AK16" s="95"/>
      <c r="AL16" s="95"/>
      <c r="AM16" s="95"/>
      <c r="AN16" s="95"/>
      <c r="AO16" s="95" t="e">
        <f>SUMIFS('Sales Details'!#REF!,'Sales Details'!#REF!,$B16,'Sales Details'!$A:$A,$A16,'Sales Details'!#REF!,AO$2)</f>
        <v>#REF!</v>
      </c>
      <c r="AP16" s="95"/>
      <c r="AQ16" s="89"/>
      <c r="AR16" s="96"/>
      <c r="AS16" s="95"/>
      <c r="AT16" s="95"/>
      <c r="AU16" s="95" t="e">
        <f>AO16*0.35</f>
        <v>#REF!</v>
      </c>
      <c r="AV16" s="97"/>
      <c r="AW16" s="622"/>
      <c r="AX16" s="624"/>
      <c r="AY16" s="95"/>
      <c r="AZ16" s="624"/>
      <c r="BA16" s="626"/>
    </row>
    <row r="17" spans="1:53" x14ac:dyDescent="0.2">
      <c r="A17" s="65"/>
      <c r="B17" s="85" t="s">
        <v>28</v>
      </c>
      <c r="C17" s="86" t="e">
        <f>SUMIFS('Sales Details'!#REF!,'Sales Details'!#REF!,$B17,'Sales Details'!$A:$A,$A17,'Sales Details'!$D:$D,C$2)</f>
        <v>#REF!</v>
      </c>
      <c r="D17" s="86" t="e">
        <f>SUMIFS('Sales Details'!#REF!,'Sales Details'!#REF!,$B17,'Sales Details'!$A:$A,$A17,'Sales Details'!$D:$D,D$2)</f>
        <v>#REF!</v>
      </c>
      <c r="E17" s="86" t="e">
        <f>SUMIFS('Sales Details'!#REF!,'Sales Details'!#REF!,$B17,'Sales Details'!$A:$A,$A17,'Sales Details'!$D:$D,E$2)</f>
        <v>#REF!</v>
      </c>
      <c r="F17" s="86" t="e">
        <f>SUMIFS('Sales Details'!#REF!,'Sales Details'!#REF!,$B17,'Sales Details'!$A:$A,$A17,'Sales Details'!$D:$D,F$2)</f>
        <v>#REF!</v>
      </c>
      <c r="G17" s="86" t="e">
        <f>SUMIFS('Sales Details'!#REF!,'Sales Details'!#REF!,$B17,'Sales Details'!$A:$A,$A17,'Sales Details'!$D:$D,G$2)</f>
        <v>#REF!</v>
      </c>
      <c r="H17" s="86" t="e">
        <f>SUMIFS('Sales Details'!#REF!,'Sales Details'!#REF!,$B17,'Sales Details'!$A:$A,$A17,'Sales Details'!$D:$D,H$2)</f>
        <v>#REF!</v>
      </c>
      <c r="I17" s="86" t="e">
        <f>SUMIFS('Sales Details'!#REF!,'Sales Details'!#REF!,$B17,'Sales Details'!$A:$A,$A17,'Sales Details'!$D:$D,I$2)</f>
        <v>#REF!</v>
      </c>
      <c r="J17" s="86" t="e">
        <f>SUMIFS('Sales Details'!#REF!,'Sales Details'!#REF!,$B17,'Sales Details'!$A:$A,$A17,'Sales Details'!$D:$D,J$2)</f>
        <v>#REF!</v>
      </c>
      <c r="K17" s="87"/>
      <c r="L17" s="87"/>
      <c r="M17" s="87"/>
      <c r="N17" s="87"/>
      <c r="O17" s="87"/>
      <c r="P17" s="87"/>
      <c r="Q17" s="87"/>
      <c r="R17" s="87"/>
      <c r="S17" s="87"/>
      <c r="T17" s="87"/>
      <c r="U17" s="87"/>
      <c r="V17" s="87"/>
      <c r="W17" s="87"/>
      <c r="X17" s="87"/>
      <c r="Y17" s="87"/>
      <c r="Z17" s="87"/>
      <c r="AA17" s="86" t="e">
        <f>SUMIFS('Sales Details'!#REF!,'Sales Details'!#REF!,$B17,'Sales Details'!$A:$A,$A17,'Sales Details'!$D:$D,AA$2)</f>
        <v>#REF!</v>
      </c>
      <c r="AB17" s="86" t="e">
        <f>SUMIFS('Sales Details'!#REF!,'Sales Details'!#REF!,$B17,'Sales Details'!$A:$A,$A17,'Sales Details'!$D:$D,AB$2)</f>
        <v>#REF!</v>
      </c>
      <c r="AC17" s="86" t="e">
        <f>SUMIFS('Sales Details'!#REF!,'Sales Details'!#REF!,$B17,'Sales Details'!$A:$A,$A17,'Sales Details'!$D:$D,AC$2)</f>
        <v>#REF!</v>
      </c>
      <c r="AD17" s="86" t="e">
        <f>SUMIFS('Sales Details'!#REF!,'Sales Details'!#REF!,$B17,'Sales Details'!$A:$A,$A17,'Sales Details'!$D:$D,AD$2)</f>
        <v>#REF!</v>
      </c>
      <c r="AE17" s="86" t="e">
        <f>SUMIFS('Sales Details'!#REF!,'Sales Details'!#REF!,$B17,'Sales Details'!$A:$A,$A17,'Sales Details'!$D:$D,AE$2)</f>
        <v>#REF!</v>
      </c>
      <c r="AF17" s="86" t="e">
        <f>SUMIFS('Sales Details'!#REF!,'Sales Details'!#REF!,$B17,'Sales Details'!$A:$A,$A17,'Sales Details'!$D:$D,AF$2)</f>
        <v>#REF!</v>
      </c>
      <c r="AG17" s="86" t="e">
        <f>SUMIFS('Sales Details'!#REF!,'Sales Details'!#REF!,$B17,'Sales Details'!$A:$A,$A17,'Sales Details'!$D:$D,AG$2)</f>
        <v>#REF!</v>
      </c>
      <c r="AH17" s="86" t="e">
        <f t="shared" si="0"/>
        <v>#REF!</v>
      </c>
      <c r="AI17" s="629" t="e">
        <f>SUM(AH17:AH18)</f>
        <v>#REF!</v>
      </c>
      <c r="AJ17" s="88"/>
      <c r="AK17" s="89" t="e">
        <f>SUMIFS('Sales Details'!#REF!,'Sales Details'!#REF!,$B17,'Sales Details'!$A:$A,$A17,'Sales Details'!#REF!,AK$2)</f>
        <v>#REF!</v>
      </c>
      <c r="AL17" s="89"/>
      <c r="AM17" s="89"/>
      <c r="AN17" s="89"/>
      <c r="AO17" s="89" t="e">
        <f>SUMIFS('Sales Details'!#REF!,'Sales Details'!#REF!,$B17,'Sales Details'!$A:$A,$A17,'Sales Details'!#REF!,AO$2)</f>
        <v>#REF!</v>
      </c>
      <c r="AP17" s="89"/>
      <c r="AQ17" s="89"/>
      <c r="AR17" s="90"/>
      <c r="AS17" s="89"/>
      <c r="AT17" s="133" t="e">
        <f>SUM(AK17:AO17)*0.3</f>
        <v>#REF!</v>
      </c>
      <c r="AU17" s="89"/>
      <c r="AV17" s="134" t="e">
        <f>SUM(AK17:AO17)*0.02</f>
        <v>#REF!</v>
      </c>
      <c r="AW17" s="621" t="e">
        <f>SUM(AT17:AV18)</f>
        <v>#REF!</v>
      </c>
      <c r="AX17" s="623" t="e">
        <f>SUM(AK17:AO18)*0.05</f>
        <v>#REF!</v>
      </c>
      <c r="AY17" s="89"/>
      <c r="AZ17" s="623" t="e">
        <f>SUM(AK17:AO17)*0.63</f>
        <v>#REF!</v>
      </c>
      <c r="BA17" s="625" t="e">
        <f>AO18*0.4</f>
        <v>#REF!</v>
      </c>
    </row>
    <row r="18" spans="1:53" ht="16" thickBot="1" x14ac:dyDescent="0.25">
      <c r="A18" s="66"/>
      <c r="B18" s="92" t="s">
        <v>27</v>
      </c>
      <c r="C18" s="93"/>
      <c r="D18" s="93"/>
      <c r="E18" s="93"/>
      <c r="F18" s="93"/>
      <c r="G18" s="93"/>
      <c r="H18" s="93"/>
      <c r="I18" s="93"/>
      <c r="J18" s="93"/>
      <c r="K18" s="94" t="e">
        <f>SUMIFS('Sales Details'!#REF!,'Sales Details'!#REF!,$B18,'Sales Details'!$A:$A,$A18,'Sales Details'!$D:$D,K$2)</f>
        <v>#REF!</v>
      </c>
      <c r="L18" s="94" t="e">
        <f>SUMIFS('Sales Details'!#REF!,'Sales Details'!#REF!,$B18,'Sales Details'!$A:$A,$A18,'Sales Details'!$D:$D,L$2)</f>
        <v>#REF!</v>
      </c>
      <c r="M18" s="94" t="e">
        <f>SUMIFS('Sales Details'!#REF!,'Sales Details'!#REF!,$B18,'Sales Details'!$A:$A,$A18,'Sales Details'!$D:$D,M$2)</f>
        <v>#REF!</v>
      </c>
      <c r="N18" s="94" t="e">
        <f>SUMIFS('Sales Details'!#REF!,'Sales Details'!#REF!,$B18,'Sales Details'!$A:$A,$A18,'Sales Details'!$D:$D,N$2)</f>
        <v>#REF!</v>
      </c>
      <c r="O18" s="94" t="e">
        <f>SUMIFS('Sales Details'!#REF!,'Sales Details'!#REF!,$B18,'Sales Details'!$A:$A,$A18,'Sales Details'!$D:$D,O$2)</f>
        <v>#REF!</v>
      </c>
      <c r="P18" s="94" t="e">
        <f>SUMIFS('Sales Details'!#REF!,'Sales Details'!#REF!,$B18,'Sales Details'!$A:$A,$A18,'Sales Details'!$D:$D,P$2)</f>
        <v>#REF!</v>
      </c>
      <c r="Q18" s="94" t="e">
        <f>SUMIFS('Sales Details'!#REF!,'Sales Details'!#REF!,$B18,'Sales Details'!$A:$A,$A18,'Sales Details'!$D:$D,Q$2)</f>
        <v>#REF!</v>
      </c>
      <c r="R18" s="94" t="e">
        <f>SUMIFS('Sales Details'!#REF!,'Sales Details'!#REF!,$B18,'Sales Details'!$A:$A,$A18,'Sales Details'!$D:$D,R$2)</f>
        <v>#REF!</v>
      </c>
      <c r="S18" s="94" t="e">
        <f>SUMIFS('Sales Details'!#REF!,'Sales Details'!#REF!,$B18,'Sales Details'!$A:$A,$A18,'Sales Details'!$D:$D,S$2)</f>
        <v>#REF!</v>
      </c>
      <c r="T18" s="94" t="e">
        <f>SUMIFS('Sales Details'!#REF!,'Sales Details'!#REF!,$B18,'Sales Details'!$A:$A,$A18,'Sales Details'!$D:$D,T$2)</f>
        <v>#REF!</v>
      </c>
      <c r="U18" s="94" t="e">
        <f>SUMIFS('Sales Details'!#REF!,'Sales Details'!#REF!,$B18,'Sales Details'!$A:$A,$A18,'Sales Details'!$D:$D,U$2)</f>
        <v>#REF!</v>
      </c>
      <c r="V18" s="94" t="e">
        <f>SUMIFS('Sales Details'!#REF!,'Sales Details'!#REF!,$B18,'Sales Details'!$A:$A,$A18,'Sales Details'!$D:$D,V$2)</f>
        <v>#REF!</v>
      </c>
      <c r="W18" s="94" t="e">
        <f>SUMIFS('Sales Details'!#REF!,'Sales Details'!#REF!,$B18,'Sales Details'!$A:$A,$A18,'Sales Details'!$D:$D,W$2)</f>
        <v>#REF!</v>
      </c>
      <c r="X18" s="94" t="e">
        <f>SUMIFS('Sales Details'!#REF!,'Sales Details'!#REF!,$B18,'Sales Details'!$A:$A,$A18,'Sales Details'!$D:$D,X$2)</f>
        <v>#REF!</v>
      </c>
      <c r="Y18" s="94" t="e">
        <f>SUMIFS('Sales Details'!#REF!,'Sales Details'!#REF!,$B18,'Sales Details'!$A:$A,$A18,'Sales Details'!$D:$D,Y$2)</f>
        <v>#REF!</v>
      </c>
      <c r="Z18" s="94" t="e">
        <f>SUMIFS('Sales Details'!#REF!,'Sales Details'!#REF!,$B18,'Sales Details'!$A:$A,$A18,'Sales Details'!$D:$D,Z$2)</f>
        <v>#REF!</v>
      </c>
      <c r="AA18" s="94" t="e">
        <f>SUMIFS('Sales Details'!#REF!,'Sales Details'!#REF!,$B18,'Sales Details'!$A:$A,$A18,'Sales Details'!$D:$D,AA$2)</f>
        <v>#REF!</v>
      </c>
      <c r="AB18" s="94" t="e">
        <f>SUMIFS('Sales Details'!#REF!,'Sales Details'!#REF!,$B18,'Sales Details'!$A:$A,$A18,'Sales Details'!$D:$D,AB$2)</f>
        <v>#REF!</v>
      </c>
      <c r="AC18" s="94" t="e">
        <f>SUMIFS('Sales Details'!#REF!,'Sales Details'!#REF!,$B18,'Sales Details'!$A:$A,$A18,'Sales Details'!$D:$D,AC$2)</f>
        <v>#REF!</v>
      </c>
      <c r="AD18" s="94" t="e">
        <f>SUMIFS('Sales Details'!#REF!,'Sales Details'!#REF!,$B18,'Sales Details'!$A:$A,$A18,'Sales Details'!$D:$D,AD$2)</f>
        <v>#REF!</v>
      </c>
      <c r="AE18" s="94" t="e">
        <f>SUMIFS('Sales Details'!#REF!,'Sales Details'!#REF!,$B18,'Sales Details'!$A:$A,$A18,'Sales Details'!$D:$D,AE$2)</f>
        <v>#REF!</v>
      </c>
      <c r="AF18" s="94" t="e">
        <f>SUMIFS('Sales Details'!#REF!,'Sales Details'!#REF!,$B18,'Sales Details'!$A:$A,$A18,'Sales Details'!$D:$D,AF$2)</f>
        <v>#REF!</v>
      </c>
      <c r="AG18" s="94" t="e">
        <f>SUMIFS('Sales Details'!#REF!,'Sales Details'!#REF!,$B18,'Sales Details'!$A:$A,$A18,'Sales Details'!$D:$D,AG$2)</f>
        <v>#REF!</v>
      </c>
      <c r="AH18" s="94" t="e">
        <f t="shared" si="0"/>
        <v>#REF!</v>
      </c>
      <c r="AI18" s="630"/>
      <c r="AJ18" s="88"/>
      <c r="AK18" s="95"/>
      <c r="AL18" s="95"/>
      <c r="AM18" s="95"/>
      <c r="AN18" s="95"/>
      <c r="AO18" s="95" t="e">
        <f>SUMIFS('Sales Details'!#REF!,'Sales Details'!#REF!,$B18,'Sales Details'!$A:$A,$A18,'Sales Details'!#REF!,AO$2)</f>
        <v>#REF!</v>
      </c>
      <c r="AP18" s="95"/>
      <c r="AQ18" s="89"/>
      <c r="AR18" s="96"/>
      <c r="AS18" s="95"/>
      <c r="AT18" s="95"/>
      <c r="AU18" s="95" t="e">
        <f>AO18*0.35</f>
        <v>#REF!</v>
      </c>
      <c r="AV18" s="97"/>
      <c r="AW18" s="622"/>
      <c r="AX18" s="624"/>
      <c r="AY18" s="95"/>
      <c r="AZ18" s="624"/>
      <c r="BA18" s="626"/>
    </row>
    <row r="19" spans="1:53" x14ac:dyDescent="0.2">
      <c r="A19" s="65"/>
      <c r="B19" s="85" t="s">
        <v>28</v>
      </c>
      <c r="C19" s="86" t="e">
        <f>SUMIFS('Sales Details'!#REF!,'Sales Details'!#REF!,$B19,'Sales Details'!$A:$A,$A19,'Sales Details'!$D:$D,C$2)</f>
        <v>#REF!</v>
      </c>
      <c r="D19" s="86" t="e">
        <f>SUMIFS('Sales Details'!#REF!,'Sales Details'!#REF!,$B19,'Sales Details'!$A:$A,$A19,'Sales Details'!$D:$D,D$2)</f>
        <v>#REF!</v>
      </c>
      <c r="E19" s="86" t="e">
        <f>SUMIFS('Sales Details'!#REF!,'Sales Details'!#REF!,$B19,'Sales Details'!$A:$A,$A19,'Sales Details'!$D:$D,E$2)</f>
        <v>#REF!</v>
      </c>
      <c r="F19" s="86" t="e">
        <f>SUMIFS('Sales Details'!#REF!,'Sales Details'!#REF!,$B19,'Sales Details'!$A:$A,$A19,'Sales Details'!$D:$D,F$2)</f>
        <v>#REF!</v>
      </c>
      <c r="G19" s="86" t="e">
        <f>SUMIFS('Sales Details'!#REF!,'Sales Details'!#REF!,$B19,'Sales Details'!$A:$A,$A19,'Sales Details'!$D:$D,G$2)</f>
        <v>#REF!</v>
      </c>
      <c r="H19" s="86" t="e">
        <f>SUMIFS('Sales Details'!#REF!,'Sales Details'!#REF!,$B19,'Sales Details'!$A:$A,$A19,'Sales Details'!$D:$D,H$2)</f>
        <v>#REF!</v>
      </c>
      <c r="I19" s="86" t="e">
        <f>SUMIFS('Sales Details'!#REF!,'Sales Details'!#REF!,$B19,'Sales Details'!$A:$A,$A19,'Sales Details'!$D:$D,I$2)</f>
        <v>#REF!</v>
      </c>
      <c r="J19" s="86" t="e">
        <f>SUMIFS('Sales Details'!#REF!,'Sales Details'!#REF!,$B19,'Sales Details'!$A:$A,$A19,'Sales Details'!$D:$D,J$2)</f>
        <v>#REF!</v>
      </c>
      <c r="K19" s="87"/>
      <c r="L19" s="87"/>
      <c r="M19" s="87"/>
      <c r="N19" s="87"/>
      <c r="O19" s="87"/>
      <c r="P19" s="87"/>
      <c r="Q19" s="87"/>
      <c r="R19" s="87"/>
      <c r="S19" s="87"/>
      <c r="T19" s="87"/>
      <c r="U19" s="87"/>
      <c r="V19" s="87"/>
      <c r="W19" s="87"/>
      <c r="X19" s="87"/>
      <c r="Y19" s="87"/>
      <c r="Z19" s="87"/>
      <c r="AA19" s="86" t="e">
        <f>SUMIFS('Sales Details'!#REF!,'Sales Details'!#REF!,$B19,'Sales Details'!$A:$A,$A19,'Sales Details'!$D:$D,AA$2)</f>
        <v>#REF!</v>
      </c>
      <c r="AB19" s="86" t="e">
        <f>SUMIFS('Sales Details'!#REF!,'Sales Details'!#REF!,$B19,'Sales Details'!$A:$A,$A19,'Sales Details'!$D:$D,AB$2)</f>
        <v>#REF!</v>
      </c>
      <c r="AC19" s="86" t="e">
        <f>SUMIFS('Sales Details'!#REF!,'Sales Details'!#REF!,$B19,'Sales Details'!$A:$A,$A19,'Sales Details'!$D:$D,AC$2)</f>
        <v>#REF!</v>
      </c>
      <c r="AD19" s="86" t="e">
        <f>SUMIFS('Sales Details'!#REF!,'Sales Details'!#REF!,$B19,'Sales Details'!$A:$A,$A19,'Sales Details'!$D:$D,AD$2)</f>
        <v>#REF!</v>
      </c>
      <c r="AE19" s="86" t="e">
        <f>SUMIFS('Sales Details'!#REF!,'Sales Details'!#REF!,$B19,'Sales Details'!$A:$A,$A19,'Sales Details'!$D:$D,AE$2)</f>
        <v>#REF!</v>
      </c>
      <c r="AF19" s="86" t="e">
        <f>SUMIFS('Sales Details'!#REF!,'Sales Details'!#REF!,$B19,'Sales Details'!$A:$A,$A19,'Sales Details'!$D:$D,AF$2)</f>
        <v>#REF!</v>
      </c>
      <c r="AG19" s="86" t="e">
        <f>SUMIFS('Sales Details'!#REF!,'Sales Details'!#REF!,$B19,'Sales Details'!$A:$A,$A19,'Sales Details'!$D:$D,AG$2)</f>
        <v>#REF!</v>
      </c>
      <c r="AH19" s="86" t="e">
        <f t="shared" si="0"/>
        <v>#REF!</v>
      </c>
      <c r="AI19" s="629" t="e">
        <f>SUM(AH19:AH20)</f>
        <v>#REF!</v>
      </c>
      <c r="AJ19" s="88"/>
      <c r="AK19" s="89" t="e">
        <f>SUMIFS('Sales Details'!#REF!,'Sales Details'!#REF!,$B19,'Sales Details'!$A:$A,$A19,'Sales Details'!#REF!,AK$2)</f>
        <v>#REF!</v>
      </c>
      <c r="AL19" s="89"/>
      <c r="AM19" s="89"/>
      <c r="AN19" s="89"/>
      <c r="AO19" s="89" t="e">
        <f>SUMIFS('Sales Details'!#REF!,'Sales Details'!#REF!,$B19,'Sales Details'!$A:$A,$A19,'Sales Details'!#REF!,AO$2)</f>
        <v>#REF!</v>
      </c>
      <c r="AP19" s="89"/>
      <c r="AQ19" s="89"/>
      <c r="AR19" s="90"/>
      <c r="AS19" s="89"/>
      <c r="AT19" s="133" t="e">
        <f>SUM(AK19:AO19)*0.3</f>
        <v>#REF!</v>
      </c>
      <c r="AU19" s="89"/>
      <c r="AV19" s="134" t="e">
        <f>SUM(AK19:AO19)*0.02</f>
        <v>#REF!</v>
      </c>
      <c r="AW19" s="621" t="e">
        <f>SUM(AT19:AV20)</f>
        <v>#REF!</v>
      </c>
      <c r="AX19" s="623" t="e">
        <f>SUM(AK19:AO20)*0.05</f>
        <v>#REF!</v>
      </c>
      <c r="AY19" s="89"/>
      <c r="AZ19" s="623" t="e">
        <f>SUM(AK19:AO19)*0.63</f>
        <v>#REF!</v>
      </c>
      <c r="BA19" s="625" t="e">
        <f>AO20*0.4</f>
        <v>#REF!</v>
      </c>
    </row>
    <row r="20" spans="1:53" ht="16" thickBot="1" x14ac:dyDescent="0.25">
      <c r="A20" s="66"/>
      <c r="B20" s="92" t="s">
        <v>27</v>
      </c>
      <c r="C20" s="93"/>
      <c r="D20" s="93"/>
      <c r="E20" s="93"/>
      <c r="F20" s="93"/>
      <c r="G20" s="93"/>
      <c r="H20" s="93"/>
      <c r="I20" s="93"/>
      <c r="J20" s="93"/>
      <c r="K20" s="94" t="e">
        <f>SUMIFS('Sales Details'!#REF!,'Sales Details'!#REF!,$B20,'Sales Details'!$A:$A,$A20,'Sales Details'!$D:$D,K$2)</f>
        <v>#REF!</v>
      </c>
      <c r="L20" s="94" t="e">
        <f>SUMIFS('Sales Details'!#REF!,'Sales Details'!#REF!,$B20,'Sales Details'!$A:$A,$A20,'Sales Details'!$D:$D,L$2)</f>
        <v>#REF!</v>
      </c>
      <c r="M20" s="94" t="e">
        <f>SUMIFS('Sales Details'!#REF!,'Sales Details'!#REF!,$B20,'Sales Details'!$A:$A,$A20,'Sales Details'!$D:$D,M$2)</f>
        <v>#REF!</v>
      </c>
      <c r="N20" s="94" t="e">
        <f>SUMIFS('Sales Details'!#REF!,'Sales Details'!#REF!,$B20,'Sales Details'!$A:$A,$A20,'Sales Details'!$D:$D,N$2)</f>
        <v>#REF!</v>
      </c>
      <c r="O20" s="94" t="e">
        <f>SUMIFS('Sales Details'!#REF!,'Sales Details'!#REF!,$B20,'Sales Details'!$A:$A,$A20,'Sales Details'!$D:$D,O$2)</f>
        <v>#REF!</v>
      </c>
      <c r="P20" s="94" t="e">
        <f>SUMIFS('Sales Details'!#REF!,'Sales Details'!#REF!,$B20,'Sales Details'!$A:$A,$A20,'Sales Details'!$D:$D,P$2)</f>
        <v>#REF!</v>
      </c>
      <c r="Q20" s="94" t="e">
        <f>SUMIFS('Sales Details'!#REF!,'Sales Details'!#REF!,$B20,'Sales Details'!$A:$A,$A20,'Sales Details'!$D:$D,Q$2)</f>
        <v>#REF!</v>
      </c>
      <c r="R20" s="94" t="e">
        <f>SUMIFS('Sales Details'!#REF!,'Sales Details'!#REF!,$B20,'Sales Details'!$A:$A,$A20,'Sales Details'!$D:$D,R$2)</f>
        <v>#REF!</v>
      </c>
      <c r="S20" s="94" t="e">
        <f>SUMIFS('Sales Details'!#REF!,'Sales Details'!#REF!,$B20,'Sales Details'!$A:$A,$A20,'Sales Details'!$D:$D,S$2)</f>
        <v>#REF!</v>
      </c>
      <c r="T20" s="94" t="e">
        <f>SUMIFS('Sales Details'!#REF!,'Sales Details'!#REF!,$B20,'Sales Details'!$A:$A,$A20,'Sales Details'!$D:$D,T$2)</f>
        <v>#REF!</v>
      </c>
      <c r="U20" s="94" t="e">
        <f>SUMIFS('Sales Details'!#REF!,'Sales Details'!#REF!,$B20,'Sales Details'!$A:$A,$A20,'Sales Details'!$D:$D,U$2)</f>
        <v>#REF!</v>
      </c>
      <c r="V20" s="94" t="e">
        <f>SUMIFS('Sales Details'!#REF!,'Sales Details'!#REF!,$B20,'Sales Details'!$A:$A,$A20,'Sales Details'!$D:$D,V$2)</f>
        <v>#REF!</v>
      </c>
      <c r="W20" s="94" t="e">
        <f>SUMIFS('Sales Details'!#REF!,'Sales Details'!#REF!,$B20,'Sales Details'!$A:$A,$A20,'Sales Details'!$D:$D,W$2)</f>
        <v>#REF!</v>
      </c>
      <c r="X20" s="94" t="e">
        <f>SUMIFS('Sales Details'!#REF!,'Sales Details'!#REF!,$B20,'Sales Details'!$A:$A,$A20,'Sales Details'!$D:$D,X$2)</f>
        <v>#REF!</v>
      </c>
      <c r="Y20" s="94" t="e">
        <f>SUMIFS('Sales Details'!#REF!,'Sales Details'!#REF!,$B20,'Sales Details'!$A:$A,$A20,'Sales Details'!$D:$D,Y$2)</f>
        <v>#REF!</v>
      </c>
      <c r="Z20" s="94" t="e">
        <f>SUMIFS('Sales Details'!#REF!,'Sales Details'!#REF!,$B20,'Sales Details'!$A:$A,$A20,'Sales Details'!$D:$D,Z$2)</f>
        <v>#REF!</v>
      </c>
      <c r="AA20" s="94" t="e">
        <f>SUMIFS('Sales Details'!#REF!,'Sales Details'!#REF!,$B20,'Sales Details'!$A:$A,$A20,'Sales Details'!$D:$D,AA$2)</f>
        <v>#REF!</v>
      </c>
      <c r="AB20" s="94" t="e">
        <f>SUMIFS('Sales Details'!#REF!,'Sales Details'!#REF!,$B20,'Sales Details'!$A:$A,$A20,'Sales Details'!$D:$D,AB$2)</f>
        <v>#REF!</v>
      </c>
      <c r="AC20" s="94" t="e">
        <f>SUMIFS('Sales Details'!#REF!,'Sales Details'!#REF!,$B20,'Sales Details'!$A:$A,$A20,'Sales Details'!$D:$D,AC$2)</f>
        <v>#REF!</v>
      </c>
      <c r="AD20" s="94" t="e">
        <f>SUMIFS('Sales Details'!#REF!,'Sales Details'!#REF!,$B20,'Sales Details'!$A:$A,$A20,'Sales Details'!$D:$D,AD$2)</f>
        <v>#REF!</v>
      </c>
      <c r="AE20" s="94" t="e">
        <f>SUMIFS('Sales Details'!#REF!,'Sales Details'!#REF!,$B20,'Sales Details'!$A:$A,$A20,'Sales Details'!$D:$D,AE$2)</f>
        <v>#REF!</v>
      </c>
      <c r="AF20" s="94" t="e">
        <f>SUMIFS('Sales Details'!#REF!,'Sales Details'!#REF!,$B20,'Sales Details'!$A:$A,$A20,'Sales Details'!$D:$D,AF$2)</f>
        <v>#REF!</v>
      </c>
      <c r="AG20" s="94" t="e">
        <f>SUMIFS('Sales Details'!#REF!,'Sales Details'!#REF!,$B20,'Sales Details'!$A:$A,$A20,'Sales Details'!$D:$D,AG$2)</f>
        <v>#REF!</v>
      </c>
      <c r="AH20" s="94" t="e">
        <f t="shared" si="0"/>
        <v>#REF!</v>
      </c>
      <c r="AI20" s="630"/>
      <c r="AJ20" s="88"/>
      <c r="AK20" s="95"/>
      <c r="AL20" s="95"/>
      <c r="AM20" s="95"/>
      <c r="AN20" s="95"/>
      <c r="AO20" s="95" t="e">
        <f>SUMIFS('Sales Details'!#REF!,'Sales Details'!#REF!,$B20,'Sales Details'!$A:$A,$A20,'Sales Details'!#REF!,AO$2)</f>
        <v>#REF!</v>
      </c>
      <c r="AP20" s="95"/>
      <c r="AQ20" s="89"/>
      <c r="AR20" s="96"/>
      <c r="AS20" s="95"/>
      <c r="AT20" s="95"/>
      <c r="AU20" s="95" t="e">
        <f>AO20*0.35</f>
        <v>#REF!</v>
      </c>
      <c r="AV20" s="97"/>
      <c r="AW20" s="622"/>
      <c r="AX20" s="624"/>
      <c r="AY20" s="95"/>
      <c r="AZ20" s="624"/>
      <c r="BA20" s="626"/>
    </row>
    <row r="21" spans="1:53" x14ac:dyDescent="0.2">
      <c r="A21" s="65"/>
      <c r="B21" s="85" t="s">
        <v>28</v>
      </c>
      <c r="C21" s="86" t="e">
        <f>SUMIFS('Sales Details'!#REF!,'Sales Details'!#REF!,$B21,'Sales Details'!$A:$A,$A21,'Sales Details'!$D:$D,C$2)</f>
        <v>#REF!</v>
      </c>
      <c r="D21" s="86" t="e">
        <f>SUMIFS('Sales Details'!#REF!,'Sales Details'!#REF!,$B21,'Sales Details'!$A:$A,$A21,'Sales Details'!$D:$D,D$2)</f>
        <v>#REF!</v>
      </c>
      <c r="E21" s="86" t="e">
        <f>SUMIFS('Sales Details'!#REF!,'Sales Details'!#REF!,$B21,'Sales Details'!$A:$A,$A21,'Sales Details'!$D:$D,E$2)</f>
        <v>#REF!</v>
      </c>
      <c r="F21" s="86" t="e">
        <f>SUMIFS('Sales Details'!#REF!,'Sales Details'!#REF!,$B21,'Sales Details'!$A:$A,$A21,'Sales Details'!$D:$D,F$2)</f>
        <v>#REF!</v>
      </c>
      <c r="G21" s="86" t="e">
        <f>SUMIFS('Sales Details'!#REF!,'Sales Details'!#REF!,$B21,'Sales Details'!$A:$A,$A21,'Sales Details'!$D:$D,G$2)</f>
        <v>#REF!</v>
      </c>
      <c r="H21" s="86" t="e">
        <f>SUMIFS('Sales Details'!#REF!,'Sales Details'!#REF!,$B21,'Sales Details'!$A:$A,$A21,'Sales Details'!$D:$D,H$2)</f>
        <v>#REF!</v>
      </c>
      <c r="I21" s="86" t="e">
        <f>SUMIFS('Sales Details'!#REF!,'Sales Details'!#REF!,$B21,'Sales Details'!$A:$A,$A21,'Sales Details'!$D:$D,I$2)</f>
        <v>#REF!</v>
      </c>
      <c r="J21" s="86" t="e">
        <f>SUMIFS('Sales Details'!#REF!,'Sales Details'!#REF!,$B21,'Sales Details'!$A:$A,$A21,'Sales Details'!$D:$D,J$2)</f>
        <v>#REF!</v>
      </c>
      <c r="K21" s="87"/>
      <c r="L21" s="87"/>
      <c r="M21" s="87"/>
      <c r="N21" s="87"/>
      <c r="O21" s="87"/>
      <c r="P21" s="87"/>
      <c r="Q21" s="87"/>
      <c r="R21" s="87"/>
      <c r="S21" s="87"/>
      <c r="T21" s="87"/>
      <c r="U21" s="87"/>
      <c r="V21" s="87"/>
      <c r="W21" s="87"/>
      <c r="X21" s="87"/>
      <c r="Y21" s="87"/>
      <c r="Z21" s="87"/>
      <c r="AA21" s="86" t="e">
        <f>SUMIFS('Sales Details'!#REF!,'Sales Details'!#REF!,$B21,'Sales Details'!$A:$A,$A21,'Sales Details'!$D:$D,AA$2)</f>
        <v>#REF!</v>
      </c>
      <c r="AB21" s="86" t="e">
        <f>SUMIFS('Sales Details'!#REF!,'Sales Details'!#REF!,$B21,'Sales Details'!$A:$A,$A21,'Sales Details'!$D:$D,AB$2)</f>
        <v>#REF!</v>
      </c>
      <c r="AC21" s="86" t="e">
        <f>SUMIFS('Sales Details'!#REF!,'Sales Details'!#REF!,$B21,'Sales Details'!$A:$A,$A21,'Sales Details'!$D:$D,AC$2)</f>
        <v>#REF!</v>
      </c>
      <c r="AD21" s="86" t="e">
        <f>SUMIFS('Sales Details'!#REF!,'Sales Details'!#REF!,$B21,'Sales Details'!$A:$A,$A21,'Sales Details'!$D:$D,AD$2)</f>
        <v>#REF!</v>
      </c>
      <c r="AE21" s="86" t="e">
        <f>SUMIFS('Sales Details'!#REF!,'Sales Details'!#REF!,$B21,'Sales Details'!$A:$A,$A21,'Sales Details'!$D:$D,AE$2)</f>
        <v>#REF!</v>
      </c>
      <c r="AF21" s="86" t="e">
        <f>SUMIFS('Sales Details'!#REF!,'Sales Details'!#REF!,$B21,'Sales Details'!$A:$A,$A21,'Sales Details'!$D:$D,AF$2)</f>
        <v>#REF!</v>
      </c>
      <c r="AG21" s="86" t="e">
        <f>SUMIFS('Sales Details'!#REF!,'Sales Details'!#REF!,$B21,'Sales Details'!$A:$A,$A21,'Sales Details'!$D:$D,AG$2)</f>
        <v>#REF!</v>
      </c>
      <c r="AH21" s="86" t="e">
        <f t="shared" si="0"/>
        <v>#REF!</v>
      </c>
      <c r="AI21" s="629" t="e">
        <f>SUM(AH21:AH22)</f>
        <v>#REF!</v>
      </c>
      <c r="AJ21" s="88"/>
      <c r="AK21" s="89" t="e">
        <f>SUMIFS('Sales Details'!#REF!,'Sales Details'!#REF!,$B21,'Sales Details'!$A:$A,$A21,'Sales Details'!#REF!,AK$2)</f>
        <v>#REF!</v>
      </c>
      <c r="AL21" s="89"/>
      <c r="AM21" s="89"/>
      <c r="AN21" s="89"/>
      <c r="AO21" s="89" t="e">
        <f>SUMIFS('Sales Details'!#REF!,'Sales Details'!#REF!,$B21,'Sales Details'!$A:$A,$A21,'Sales Details'!#REF!,AO$2)</f>
        <v>#REF!</v>
      </c>
      <c r="AP21" s="89"/>
      <c r="AQ21" s="89"/>
      <c r="AR21" s="90"/>
      <c r="AS21" s="89"/>
      <c r="AT21" s="133" t="e">
        <f>SUM(AK21:AO21)*0.3</f>
        <v>#REF!</v>
      </c>
      <c r="AU21" s="89"/>
      <c r="AV21" s="134" t="e">
        <f>SUM(AK21:AO21)*0.02</f>
        <v>#REF!</v>
      </c>
      <c r="AW21" s="621" t="e">
        <f>SUM(AT21:AV22)</f>
        <v>#REF!</v>
      </c>
      <c r="AX21" s="623" t="e">
        <f>SUM(AK21:AO22)*0.05</f>
        <v>#REF!</v>
      </c>
      <c r="AY21" s="89"/>
      <c r="AZ21" s="623" t="e">
        <f>SUM(AK21:AO21)*0.63</f>
        <v>#REF!</v>
      </c>
      <c r="BA21" s="625" t="e">
        <f>AO22*0.4</f>
        <v>#REF!</v>
      </c>
    </row>
    <row r="22" spans="1:53" ht="16" thickBot="1" x14ac:dyDescent="0.25">
      <c r="A22" s="66"/>
      <c r="B22" s="92" t="s">
        <v>27</v>
      </c>
      <c r="C22" s="93"/>
      <c r="D22" s="93"/>
      <c r="E22" s="93"/>
      <c r="F22" s="93"/>
      <c r="G22" s="93"/>
      <c r="H22" s="93"/>
      <c r="I22" s="93"/>
      <c r="J22" s="93"/>
      <c r="K22" s="94" t="e">
        <f>SUMIFS('Sales Details'!#REF!,'Sales Details'!#REF!,$B22,'Sales Details'!$A:$A,$A22,'Sales Details'!$D:$D,K$2)</f>
        <v>#REF!</v>
      </c>
      <c r="L22" s="94" t="e">
        <f>SUMIFS('Sales Details'!#REF!,'Sales Details'!#REF!,$B22,'Sales Details'!$A:$A,$A22,'Sales Details'!$D:$D,L$2)</f>
        <v>#REF!</v>
      </c>
      <c r="M22" s="94" t="e">
        <f>SUMIFS('Sales Details'!#REF!,'Sales Details'!#REF!,$B22,'Sales Details'!$A:$A,$A22,'Sales Details'!$D:$D,M$2)</f>
        <v>#REF!</v>
      </c>
      <c r="N22" s="94" t="e">
        <f>SUMIFS('Sales Details'!#REF!,'Sales Details'!#REF!,$B22,'Sales Details'!$A:$A,$A22,'Sales Details'!$D:$D,N$2)</f>
        <v>#REF!</v>
      </c>
      <c r="O22" s="94" t="e">
        <f>SUMIFS('Sales Details'!#REF!,'Sales Details'!#REF!,$B22,'Sales Details'!$A:$A,$A22,'Sales Details'!$D:$D,O$2)</f>
        <v>#REF!</v>
      </c>
      <c r="P22" s="94" t="e">
        <f>SUMIFS('Sales Details'!#REF!,'Sales Details'!#REF!,$B22,'Sales Details'!$A:$A,$A22,'Sales Details'!$D:$D,P$2)</f>
        <v>#REF!</v>
      </c>
      <c r="Q22" s="94" t="e">
        <f>SUMIFS('Sales Details'!#REF!,'Sales Details'!#REF!,$B22,'Sales Details'!$A:$A,$A22,'Sales Details'!$D:$D,Q$2)</f>
        <v>#REF!</v>
      </c>
      <c r="R22" s="94" t="e">
        <f>SUMIFS('Sales Details'!#REF!,'Sales Details'!#REF!,$B22,'Sales Details'!$A:$A,$A22,'Sales Details'!$D:$D,R$2)</f>
        <v>#REF!</v>
      </c>
      <c r="S22" s="94" t="e">
        <f>SUMIFS('Sales Details'!#REF!,'Sales Details'!#REF!,$B22,'Sales Details'!$A:$A,$A22,'Sales Details'!$D:$D,S$2)</f>
        <v>#REF!</v>
      </c>
      <c r="T22" s="94" t="e">
        <f>SUMIFS('Sales Details'!#REF!,'Sales Details'!#REF!,$B22,'Sales Details'!$A:$A,$A22,'Sales Details'!$D:$D,T$2)</f>
        <v>#REF!</v>
      </c>
      <c r="U22" s="94" t="e">
        <f>SUMIFS('Sales Details'!#REF!,'Sales Details'!#REF!,$B22,'Sales Details'!$A:$A,$A22,'Sales Details'!$D:$D,U$2)</f>
        <v>#REF!</v>
      </c>
      <c r="V22" s="94" t="e">
        <f>SUMIFS('Sales Details'!#REF!,'Sales Details'!#REF!,$B22,'Sales Details'!$A:$A,$A22,'Sales Details'!$D:$D,V$2)</f>
        <v>#REF!</v>
      </c>
      <c r="W22" s="94" t="e">
        <f>SUMIFS('Sales Details'!#REF!,'Sales Details'!#REF!,$B22,'Sales Details'!$A:$A,$A22,'Sales Details'!$D:$D,W$2)</f>
        <v>#REF!</v>
      </c>
      <c r="X22" s="94" t="e">
        <f>SUMIFS('Sales Details'!#REF!,'Sales Details'!#REF!,$B22,'Sales Details'!$A:$A,$A22,'Sales Details'!$D:$D,X$2)</f>
        <v>#REF!</v>
      </c>
      <c r="Y22" s="94" t="e">
        <f>SUMIFS('Sales Details'!#REF!,'Sales Details'!#REF!,$B22,'Sales Details'!$A:$A,$A22,'Sales Details'!$D:$D,Y$2)</f>
        <v>#REF!</v>
      </c>
      <c r="Z22" s="94" t="e">
        <f>SUMIFS('Sales Details'!#REF!,'Sales Details'!#REF!,$B22,'Sales Details'!$A:$A,$A22,'Sales Details'!$D:$D,Z$2)</f>
        <v>#REF!</v>
      </c>
      <c r="AA22" s="94" t="e">
        <f>SUMIFS('Sales Details'!#REF!,'Sales Details'!#REF!,$B22,'Sales Details'!$A:$A,$A22,'Sales Details'!$D:$D,AA$2)</f>
        <v>#REF!</v>
      </c>
      <c r="AB22" s="94" t="e">
        <f>SUMIFS('Sales Details'!#REF!,'Sales Details'!#REF!,$B22,'Sales Details'!$A:$A,$A22,'Sales Details'!$D:$D,AB$2)</f>
        <v>#REF!</v>
      </c>
      <c r="AC22" s="94" t="e">
        <f>SUMIFS('Sales Details'!#REF!,'Sales Details'!#REF!,$B22,'Sales Details'!$A:$A,$A22,'Sales Details'!$D:$D,AC$2)</f>
        <v>#REF!</v>
      </c>
      <c r="AD22" s="94" t="e">
        <f>SUMIFS('Sales Details'!#REF!,'Sales Details'!#REF!,$B22,'Sales Details'!$A:$A,$A22,'Sales Details'!$D:$D,AD$2)</f>
        <v>#REF!</v>
      </c>
      <c r="AE22" s="94" t="e">
        <f>SUMIFS('Sales Details'!#REF!,'Sales Details'!#REF!,$B22,'Sales Details'!$A:$A,$A22,'Sales Details'!$D:$D,AE$2)</f>
        <v>#REF!</v>
      </c>
      <c r="AF22" s="94" t="e">
        <f>SUMIFS('Sales Details'!#REF!,'Sales Details'!#REF!,$B22,'Sales Details'!$A:$A,$A22,'Sales Details'!$D:$D,AF$2)</f>
        <v>#REF!</v>
      </c>
      <c r="AG22" s="94" t="e">
        <f>SUMIFS('Sales Details'!#REF!,'Sales Details'!#REF!,$B22,'Sales Details'!$A:$A,$A22,'Sales Details'!$D:$D,AG$2)</f>
        <v>#REF!</v>
      </c>
      <c r="AH22" s="94" t="e">
        <f t="shared" si="0"/>
        <v>#REF!</v>
      </c>
      <c r="AI22" s="630"/>
      <c r="AJ22" s="88"/>
      <c r="AK22" s="95"/>
      <c r="AL22" s="95"/>
      <c r="AM22" s="95"/>
      <c r="AN22" s="95"/>
      <c r="AO22" s="95" t="e">
        <f>SUMIFS('Sales Details'!#REF!,'Sales Details'!#REF!,$B22,'Sales Details'!$A:$A,$A22,'Sales Details'!#REF!,AO$2)</f>
        <v>#REF!</v>
      </c>
      <c r="AP22" s="95"/>
      <c r="AQ22" s="89"/>
      <c r="AR22" s="96"/>
      <c r="AS22" s="95"/>
      <c r="AT22" s="95"/>
      <c r="AU22" s="95" t="e">
        <f>AO22*0.35</f>
        <v>#REF!</v>
      </c>
      <c r="AV22" s="97"/>
      <c r="AW22" s="622"/>
      <c r="AX22" s="624"/>
      <c r="AY22" s="95"/>
      <c r="AZ22" s="624"/>
      <c r="BA22" s="626"/>
    </row>
    <row r="23" spans="1:53" x14ac:dyDescent="0.2">
      <c r="A23" s="65"/>
      <c r="B23" s="85" t="s">
        <v>28</v>
      </c>
      <c r="C23" s="86" t="e">
        <f>SUMIFS('Sales Details'!#REF!,'Sales Details'!#REF!,$B23,'Sales Details'!$A:$A,$A23,'Sales Details'!$D:$D,C$2)</f>
        <v>#REF!</v>
      </c>
      <c r="D23" s="86" t="e">
        <f>SUMIFS('Sales Details'!#REF!,'Sales Details'!#REF!,$B23,'Sales Details'!$A:$A,$A23,'Sales Details'!$D:$D,D$2)</f>
        <v>#REF!</v>
      </c>
      <c r="E23" s="86" t="e">
        <f>SUMIFS('Sales Details'!#REF!,'Sales Details'!#REF!,$B23,'Sales Details'!$A:$A,$A23,'Sales Details'!$D:$D,E$2)</f>
        <v>#REF!</v>
      </c>
      <c r="F23" s="86" t="e">
        <f>SUMIFS('Sales Details'!#REF!,'Sales Details'!#REF!,$B23,'Sales Details'!$A:$A,$A23,'Sales Details'!$D:$D,F$2)</f>
        <v>#REF!</v>
      </c>
      <c r="G23" s="86" t="e">
        <f>SUMIFS('Sales Details'!#REF!,'Sales Details'!#REF!,$B23,'Sales Details'!$A:$A,$A23,'Sales Details'!$D:$D,G$2)</f>
        <v>#REF!</v>
      </c>
      <c r="H23" s="86" t="e">
        <f>SUMIFS('Sales Details'!#REF!,'Sales Details'!#REF!,$B23,'Sales Details'!$A:$A,$A23,'Sales Details'!$D:$D,H$2)</f>
        <v>#REF!</v>
      </c>
      <c r="I23" s="86" t="e">
        <f>SUMIFS('Sales Details'!#REF!,'Sales Details'!#REF!,$B23,'Sales Details'!$A:$A,$A23,'Sales Details'!$D:$D,I$2)</f>
        <v>#REF!</v>
      </c>
      <c r="J23" s="86" t="e">
        <f>SUMIFS('Sales Details'!#REF!,'Sales Details'!#REF!,$B23,'Sales Details'!$A:$A,$A23,'Sales Details'!$D:$D,J$2)</f>
        <v>#REF!</v>
      </c>
      <c r="K23" s="87"/>
      <c r="L23" s="87"/>
      <c r="M23" s="87"/>
      <c r="N23" s="87"/>
      <c r="O23" s="87"/>
      <c r="P23" s="87"/>
      <c r="Q23" s="87"/>
      <c r="R23" s="87"/>
      <c r="S23" s="87"/>
      <c r="T23" s="87"/>
      <c r="U23" s="87"/>
      <c r="V23" s="87"/>
      <c r="W23" s="87"/>
      <c r="X23" s="87"/>
      <c r="Y23" s="87"/>
      <c r="Z23" s="87"/>
      <c r="AA23" s="86" t="e">
        <f>SUMIFS('Sales Details'!#REF!,'Sales Details'!#REF!,$B23,'Sales Details'!$A:$A,$A23,'Sales Details'!$D:$D,AA$2)</f>
        <v>#REF!</v>
      </c>
      <c r="AB23" s="86" t="e">
        <f>SUMIFS('Sales Details'!#REF!,'Sales Details'!#REF!,$B23,'Sales Details'!$A:$A,$A23,'Sales Details'!$D:$D,AB$2)</f>
        <v>#REF!</v>
      </c>
      <c r="AC23" s="86" t="e">
        <f>SUMIFS('Sales Details'!#REF!,'Sales Details'!#REF!,$B23,'Sales Details'!$A:$A,$A23,'Sales Details'!$D:$D,AC$2)</f>
        <v>#REF!</v>
      </c>
      <c r="AD23" s="86" t="e">
        <f>SUMIFS('Sales Details'!#REF!,'Sales Details'!#REF!,$B23,'Sales Details'!$A:$A,$A23,'Sales Details'!$D:$D,AD$2)</f>
        <v>#REF!</v>
      </c>
      <c r="AE23" s="86" t="e">
        <f>SUMIFS('Sales Details'!#REF!,'Sales Details'!#REF!,$B23,'Sales Details'!$A:$A,$A23,'Sales Details'!$D:$D,AE$2)</f>
        <v>#REF!</v>
      </c>
      <c r="AF23" s="86" t="e">
        <f>SUMIFS('Sales Details'!#REF!,'Sales Details'!#REF!,$B23,'Sales Details'!$A:$A,$A23,'Sales Details'!$D:$D,AF$2)</f>
        <v>#REF!</v>
      </c>
      <c r="AG23" s="86" t="e">
        <f>SUMIFS('Sales Details'!#REF!,'Sales Details'!#REF!,$B23,'Sales Details'!$A:$A,$A23,'Sales Details'!$D:$D,AG$2)</f>
        <v>#REF!</v>
      </c>
      <c r="AH23" s="86" t="e">
        <f t="shared" si="0"/>
        <v>#REF!</v>
      </c>
      <c r="AI23" s="629" t="e">
        <f>SUM(AH23:AH24)</f>
        <v>#REF!</v>
      </c>
      <c r="AJ23" s="88"/>
      <c r="AK23" s="89" t="e">
        <f>SUMIFS('Sales Details'!#REF!,'Sales Details'!#REF!,$B23,'Sales Details'!$A:$A,$A23,'Sales Details'!#REF!,AK$2)</f>
        <v>#REF!</v>
      </c>
      <c r="AL23" s="89"/>
      <c r="AM23" s="89"/>
      <c r="AN23" s="89"/>
      <c r="AO23" s="89" t="e">
        <f>SUMIFS('Sales Details'!#REF!,'Sales Details'!#REF!,$B23,'Sales Details'!$A:$A,$A23,'Sales Details'!#REF!,AO$2)</f>
        <v>#REF!</v>
      </c>
      <c r="AP23" s="89"/>
      <c r="AQ23" s="89"/>
      <c r="AR23" s="90"/>
      <c r="AS23" s="89"/>
      <c r="AT23" s="133" t="e">
        <f>SUM(AK23:AO23)*0.3</f>
        <v>#REF!</v>
      </c>
      <c r="AU23" s="89"/>
      <c r="AV23" s="134" t="e">
        <f>SUM(AK23:AO23)*0.02</f>
        <v>#REF!</v>
      </c>
      <c r="AW23" s="621" t="e">
        <f>SUM(AT23:AV24)</f>
        <v>#REF!</v>
      </c>
      <c r="AX23" s="623" t="e">
        <f>SUM(AK23:AO24)*0.05</f>
        <v>#REF!</v>
      </c>
      <c r="AY23" s="89"/>
      <c r="AZ23" s="623" t="e">
        <f>SUM(AK23:AO23)*0.63</f>
        <v>#REF!</v>
      </c>
      <c r="BA23" s="625" t="e">
        <f>AO24*0.4</f>
        <v>#REF!</v>
      </c>
    </row>
    <row r="24" spans="1:53" ht="16" thickBot="1" x14ac:dyDescent="0.25">
      <c r="A24" s="66"/>
      <c r="B24" s="92" t="s">
        <v>27</v>
      </c>
      <c r="C24" s="93"/>
      <c r="D24" s="93"/>
      <c r="E24" s="93"/>
      <c r="F24" s="93"/>
      <c r="G24" s="93"/>
      <c r="H24" s="93"/>
      <c r="I24" s="93"/>
      <c r="J24" s="93"/>
      <c r="K24" s="94" t="e">
        <f>SUMIFS('Sales Details'!#REF!,'Sales Details'!#REF!,$B24,'Sales Details'!$A:$A,$A24,'Sales Details'!$D:$D,K$2)</f>
        <v>#REF!</v>
      </c>
      <c r="L24" s="94" t="e">
        <f>SUMIFS('Sales Details'!#REF!,'Sales Details'!#REF!,$B24,'Sales Details'!$A:$A,$A24,'Sales Details'!$D:$D,L$2)</f>
        <v>#REF!</v>
      </c>
      <c r="M24" s="94" t="e">
        <f>SUMIFS('Sales Details'!#REF!,'Sales Details'!#REF!,$B24,'Sales Details'!$A:$A,$A24,'Sales Details'!$D:$D,M$2)</f>
        <v>#REF!</v>
      </c>
      <c r="N24" s="94" t="e">
        <f>SUMIFS('Sales Details'!#REF!,'Sales Details'!#REF!,$B24,'Sales Details'!$A:$A,$A24,'Sales Details'!$D:$D,N$2)</f>
        <v>#REF!</v>
      </c>
      <c r="O24" s="94" t="e">
        <f>SUMIFS('Sales Details'!#REF!,'Sales Details'!#REF!,$B24,'Sales Details'!$A:$A,$A24,'Sales Details'!$D:$D,O$2)</f>
        <v>#REF!</v>
      </c>
      <c r="P24" s="94" t="e">
        <f>SUMIFS('Sales Details'!#REF!,'Sales Details'!#REF!,$B24,'Sales Details'!$A:$A,$A24,'Sales Details'!$D:$D,P$2)</f>
        <v>#REF!</v>
      </c>
      <c r="Q24" s="94" t="e">
        <f>SUMIFS('Sales Details'!#REF!,'Sales Details'!#REF!,$B24,'Sales Details'!$A:$A,$A24,'Sales Details'!$D:$D,Q$2)</f>
        <v>#REF!</v>
      </c>
      <c r="R24" s="94" t="e">
        <f>SUMIFS('Sales Details'!#REF!,'Sales Details'!#REF!,$B24,'Sales Details'!$A:$A,$A24,'Sales Details'!$D:$D,R$2)</f>
        <v>#REF!</v>
      </c>
      <c r="S24" s="94" t="e">
        <f>SUMIFS('Sales Details'!#REF!,'Sales Details'!#REF!,$B24,'Sales Details'!$A:$A,$A24,'Sales Details'!$D:$D,S$2)</f>
        <v>#REF!</v>
      </c>
      <c r="T24" s="94" t="e">
        <f>SUMIFS('Sales Details'!#REF!,'Sales Details'!#REF!,$B24,'Sales Details'!$A:$A,$A24,'Sales Details'!$D:$D,T$2)</f>
        <v>#REF!</v>
      </c>
      <c r="U24" s="94" t="e">
        <f>SUMIFS('Sales Details'!#REF!,'Sales Details'!#REF!,$B24,'Sales Details'!$A:$A,$A24,'Sales Details'!$D:$D,U$2)</f>
        <v>#REF!</v>
      </c>
      <c r="V24" s="94" t="e">
        <f>SUMIFS('Sales Details'!#REF!,'Sales Details'!#REF!,$B24,'Sales Details'!$A:$A,$A24,'Sales Details'!$D:$D,V$2)</f>
        <v>#REF!</v>
      </c>
      <c r="W24" s="94" t="e">
        <f>SUMIFS('Sales Details'!#REF!,'Sales Details'!#REF!,$B24,'Sales Details'!$A:$A,$A24,'Sales Details'!$D:$D,W$2)</f>
        <v>#REF!</v>
      </c>
      <c r="X24" s="94" t="e">
        <f>SUMIFS('Sales Details'!#REF!,'Sales Details'!#REF!,$B24,'Sales Details'!$A:$A,$A24,'Sales Details'!$D:$D,X$2)</f>
        <v>#REF!</v>
      </c>
      <c r="Y24" s="94" t="e">
        <f>SUMIFS('Sales Details'!#REF!,'Sales Details'!#REF!,$B24,'Sales Details'!$A:$A,$A24,'Sales Details'!$D:$D,Y$2)</f>
        <v>#REF!</v>
      </c>
      <c r="Z24" s="94" t="e">
        <f>SUMIFS('Sales Details'!#REF!,'Sales Details'!#REF!,$B24,'Sales Details'!$A:$A,$A24,'Sales Details'!$D:$D,Z$2)</f>
        <v>#REF!</v>
      </c>
      <c r="AA24" s="94" t="e">
        <f>SUMIFS('Sales Details'!#REF!,'Sales Details'!#REF!,$B24,'Sales Details'!$A:$A,$A24,'Sales Details'!$D:$D,AA$2)</f>
        <v>#REF!</v>
      </c>
      <c r="AB24" s="94" t="e">
        <f>SUMIFS('Sales Details'!#REF!,'Sales Details'!#REF!,$B24,'Sales Details'!$A:$A,$A24,'Sales Details'!$D:$D,AB$2)</f>
        <v>#REF!</v>
      </c>
      <c r="AC24" s="94" t="e">
        <f>SUMIFS('Sales Details'!#REF!,'Sales Details'!#REF!,$B24,'Sales Details'!$A:$A,$A24,'Sales Details'!$D:$D,AC$2)</f>
        <v>#REF!</v>
      </c>
      <c r="AD24" s="94" t="e">
        <f>SUMIFS('Sales Details'!#REF!,'Sales Details'!#REF!,$B24,'Sales Details'!$A:$A,$A24,'Sales Details'!$D:$D,AD$2)</f>
        <v>#REF!</v>
      </c>
      <c r="AE24" s="94" t="e">
        <f>SUMIFS('Sales Details'!#REF!,'Sales Details'!#REF!,$B24,'Sales Details'!$A:$A,$A24,'Sales Details'!$D:$D,AE$2)</f>
        <v>#REF!</v>
      </c>
      <c r="AF24" s="94" t="e">
        <f>SUMIFS('Sales Details'!#REF!,'Sales Details'!#REF!,$B24,'Sales Details'!$A:$A,$A24,'Sales Details'!$D:$D,AF$2)</f>
        <v>#REF!</v>
      </c>
      <c r="AG24" s="94" t="e">
        <f>SUMIFS('Sales Details'!#REF!,'Sales Details'!#REF!,$B24,'Sales Details'!$A:$A,$A24,'Sales Details'!$D:$D,AG$2)</f>
        <v>#REF!</v>
      </c>
      <c r="AH24" s="94" t="e">
        <f t="shared" si="0"/>
        <v>#REF!</v>
      </c>
      <c r="AI24" s="630"/>
      <c r="AJ24" s="88"/>
      <c r="AK24" s="95"/>
      <c r="AL24" s="95"/>
      <c r="AM24" s="95"/>
      <c r="AN24" s="95"/>
      <c r="AO24" s="95" t="e">
        <f>SUMIFS('Sales Details'!#REF!,'Sales Details'!#REF!,$B24,'Sales Details'!$A:$A,$A24,'Sales Details'!#REF!,AO$2)</f>
        <v>#REF!</v>
      </c>
      <c r="AP24" s="95"/>
      <c r="AQ24" s="89"/>
      <c r="AR24" s="96"/>
      <c r="AS24" s="95"/>
      <c r="AT24" s="95"/>
      <c r="AU24" s="95" t="e">
        <f>AO24*0.35</f>
        <v>#REF!</v>
      </c>
      <c r="AV24" s="97"/>
      <c r="AW24" s="622"/>
      <c r="AX24" s="624"/>
      <c r="AY24" s="95"/>
      <c r="AZ24" s="624"/>
      <c r="BA24" s="626"/>
    </row>
    <row r="25" spans="1:53" x14ac:dyDescent="0.2">
      <c r="A25" s="65"/>
      <c r="B25" s="85" t="s">
        <v>28</v>
      </c>
      <c r="C25" s="86" t="e">
        <f>SUMIFS('Sales Details'!#REF!,'Sales Details'!#REF!,$B25,'Sales Details'!$A:$A,$A25,'Sales Details'!$D:$D,C$2)</f>
        <v>#REF!</v>
      </c>
      <c r="D25" s="86" t="e">
        <f>SUMIFS('Sales Details'!#REF!,'Sales Details'!#REF!,$B25,'Sales Details'!$A:$A,$A25,'Sales Details'!$D:$D,D$2)</f>
        <v>#REF!</v>
      </c>
      <c r="E25" s="86" t="e">
        <f>SUMIFS('Sales Details'!#REF!,'Sales Details'!#REF!,$B25,'Sales Details'!$A:$A,$A25,'Sales Details'!$D:$D,E$2)</f>
        <v>#REF!</v>
      </c>
      <c r="F25" s="86" t="e">
        <f>SUMIFS('Sales Details'!#REF!,'Sales Details'!#REF!,$B25,'Sales Details'!$A:$A,$A25,'Sales Details'!$D:$D,F$2)</f>
        <v>#REF!</v>
      </c>
      <c r="G25" s="86" t="e">
        <f>SUMIFS('Sales Details'!#REF!,'Sales Details'!#REF!,$B25,'Sales Details'!$A:$A,$A25,'Sales Details'!$D:$D,G$2)</f>
        <v>#REF!</v>
      </c>
      <c r="H25" s="86" t="e">
        <f>SUMIFS('Sales Details'!#REF!,'Sales Details'!#REF!,$B25,'Sales Details'!$A:$A,$A25,'Sales Details'!$D:$D,H$2)</f>
        <v>#REF!</v>
      </c>
      <c r="I25" s="86" t="e">
        <f>SUMIFS('Sales Details'!#REF!,'Sales Details'!#REF!,$B25,'Sales Details'!$A:$A,$A25,'Sales Details'!$D:$D,I$2)</f>
        <v>#REF!</v>
      </c>
      <c r="J25" s="86" t="e">
        <f>SUMIFS('Sales Details'!#REF!,'Sales Details'!#REF!,$B25,'Sales Details'!$A:$A,$A25,'Sales Details'!$D:$D,J$2)</f>
        <v>#REF!</v>
      </c>
      <c r="K25" s="87"/>
      <c r="L25" s="87"/>
      <c r="M25" s="87"/>
      <c r="N25" s="87"/>
      <c r="O25" s="87"/>
      <c r="P25" s="87"/>
      <c r="Q25" s="87"/>
      <c r="R25" s="87"/>
      <c r="S25" s="87"/>
      <c r="T25" s="87"/>
      <c r="U25" s="87"/>
      <c r="V25" s="87"/>
      <c r="W25" s="87"/>
      <c r="X25" s="87"/>
      <c r="Y25" s="87"/>
      <c r="Z25" s="87"/>
      <c r="AA25" s="86" t="e">
        <f>SUMIFS('Sales Details'!#REF!,'Sales Details'!#REF!,$B25,'Sales Details'!$A:$A,$A25,'Sales Details'!$D:$D,AA$2)</f>
        <v>#REF!</v>
      </c>
      <c r="AB25" s="86" t="e">
        <f>SUMIFS('Sales Details'!#REF!,'Sales Details'!#REF!,$B25,'Sales Details'!$A:$A,$A25,'Sales Details'!$D:$D,AB$2)</f>
        <v>#REF!</v>
      </c>
      <c r="AC25" s="86" t="e">
        <f>SUMIFS('Sales Details'!#REF!,'Sales Details'!#REF!,$B25,'Sales Details'!$A:$A,$A25,'Sales Details'!$D:$D,AC$2)</f>
        <v>#REF!</v>
      </c>
      <c r="AD25" s="86" t="e">
        <f>SUMIFS('Sales Details'!#REF!,'Sales Details'!#REF!,$B25,'Sales Details'!$A:$A,$A25,'Sales Details'!$D:$D,AD$2)</f>
        <v>#REF!</v>
      </c>
      <c r="AE25" s="86" t="e">
        <f>SUMIFS('Sales Details'!#REF!,'Sales Details'!#REF!,$B25,'Sales Details'!$A:$A,$A25,'Sales Details'!$D:$D,AE$2)</f>
        <v>#REF!</v>
      </c>
      <c r="AF25" s="86" t="e">
        <f>SUMIFS('Sales Details'!#REF!,'Sales Details'!#REF!,$B25,'Sales Details'!$A:$A,$A25,'Sales Details'!$D:$D,AF$2)</f>
        <v>#REF!</v>
      </c>
      <c r="AG25" s="86" t="e">
        <f>SUMIFS('Sales Details'!#REF!,'Sales Details'!#REF!,$B25,'Sales Details'!$A:$A,$A25,'Sales Details'!$D:$D,AG$2)</f>
        <v>#REF!</v>
      </c>
      <c r="AH25" s="86" t="e">
        <f t="shared" si="0"/>
        <v>#REF!</v>
      </c>
      <c r="AI25" s="629" t="e">
        <f>SUM(AH25:AH26)</f>
        <v>#REF!</v>
      </c>
      <c r="AJ25" s="88"/>
      <c r="AK25" s="89" t="e">
        <f>SUMIFS('Sales Details'!#REF!,'Sales Details'!#REF!,$B25,'Sales Details'!$A:$A,$A25,'Sales Details'!#REF!,AK$2)</f>
        <v>#REF!</v>
      </c>
      <c r="AL25" s="89"/>
      <c r="AM25" s="89"/>
      <c r="AN25" s="89"/>
      <c r="AO25" s="89" t="e">
        <f>SUMIFS('Sales Details'!#REF!,'Sales Details'!#REF!,$B25,'Sales Details'!$A:$A,$A25,'Sales Details'!#REF!,AO$2)</f>
        <v>#REF!</v>
      </c>
      <c r="AP25" s="89"/>
      <c r="AQ25" s="89"/>
      <c r="AR25" s="90"/>
      <c r="AS25" s="89"/>
      <c r="AT25" s="133" t="e">
        <f>SUM(AK25:AO25)*0.3</f>
        <v>#REF!</v>
      </c>
      <c r="AU25" s="89"/>
      <c r="AV25" s="134" t="e">
        <f>SUM(AK25:AO25)*0.02</f>
        <v>#REF!</v>
      </c>
      <c r="AW25" s="621" t="e">
        <f>SUM(AT25:AV26)</f>
        <v>#REF!</v>
      </c>
      <c r="AX25" s="623" t="e">
        <f>SUM(AK25:AO26)*0.05</f>
        <v>#REF!</v>
      </c>
      <c r="AY25" s="89"/>
      <c r="AZ25" s="623" t="e">
        <f>SUM(AK25:AO25)*0.63</f>
        <v>#REF!</v>
      </c>
      <c r="BA25" s="625" t="e">
        <f>AO26*0.4</f>
        <v>#REF!</v>
      </c>
    </row>
    <row r="26" spans="1:53" ht="16" thickBot="1" x14ac:dyDescent="0.25">
      <c r="A26" s="66"/>
      <c r="B26" s="92" t="s">
        <v>27</v>
      </c>
      <c r="C26" s="93"/>
      <c r="D26" s="93"/>
      <c r="E26" s="93"/>
      <c r="F26" s="93"/>
      <c r="G26" s="93"/>
      <c r="H26" s="93"/>
      <c r="I26" s="93"/>
      <c r="J26" s="93"/>
      <c r="K26" s="94" t="e">
        <f>SUMIFS('Sales Details'!#REF!,'Sales Details'!#REF!,$B26,'Sales Details'!$A:$A,$A26,'Sales Details'!$D:$D,K$2)</f>
        <v>#REF!</v>
      </c>
      <c r="L26" s="94" t="e">
        <f>SUMIFS('Sales Details'!#REF!,'Sales Details'!#REF!,$B26,'Sales Details'!$A:$A,$A26,'Sales Details'!$D:$D,L$2)</f>
        <v>#REF!</v>
      </c>
      <c r="M26" s="94" t="e">
        <f>SUMIFS('Sales Details'!#REF!,'Sales Details'!#REF!,$B26,'Sales Details'!$A:$A,$A26,'Sales Details'!$D:$D,M$2)</f>
        <v>#REF!</v>
      </c>
      <c r="N26" s="94" t="e">
        <f>SUMIFS('Sales Details'!#REF!,'Sales Details'!#REF!,$B26,'Sales Details'!$A:$A,$A26,'Sales Details'!$D:$D,N$2)</f>
        <v>#REF!</v>
      </c>
      <c r="O26" s="94" t="e">
        <f>SUMIFS('Sales Details'!#REF!,'Sales Details'!#REF!,$B26,'Sales Details'!$A:$A,$A26,'Sales Details'!$D:$D,O$2)</f>
        <v>#REF!</v>
      </c>
      <c r="P26" s="94" t="e">
        <f>SUMIFS('Sales Details'!#REF!,'Sales Details'!#REF!,$B26,'Sales Details'!$A:$A,$A26,'Sales Details'!$D:$D,P$2)</f>
        <v>#REF!</v>
      </c>
      <c r="Q26" s="94" t="e">
        <f>SUMIFS('Sales Details'!#REF!,'Sales Details'!#REF!,$B26,'Sales Details'!$A:$A,$A26,'Sales Details'!$D:$D,Q$2)</f>
        <v>#REF!</v>
      </c>
      <c r="R26" s="94" t="e">
        <f>SUMIFS('Sales Details'!#REF!,'Sales Details'!#REF!,$B26,'Sales Details'!$A:$A,$A26,'Sales Details'!$D:$D,R$2)</f>
        <v>#REF!</v>
      </c>
      <c r="S26" s="94" t="e">
        <f>SUMIFS('Sales Details'!#REF!,'Sales Details'!#REF!,$B26,'Sales Details'!$A:$A,$A26,'Sales Details'!$D:$D,S$2)</f>
        <v>#REF!</v>
      </c>
      <c r="T26" s="94" t="e">
        <f>SUMIFS('Sales Details'!#REF!,'Sales Details'!#REF!,$B26,'Sales Details'!$A:$A,$A26,'Sales Details'!$D:$D,T$2)</f>
        <v>#REF!</v>
      </c>
      <c r="U26" s="94" t="e">
        <f>SUMIFS('Sales Details'!#REF!,'Sales Details'!#REF!,$B26,'Sales Details'!$A:$A,$A26,'Sales Details'!$D:$D,U$2)</f>
        <v>#REF!</v>
      </c>
      <c r="V26" s="94" t="e">
        <f>SUMIFS('Sales Details'!#REF!,'Sales Details'!#REF!,$B26,'Sales Details'!$A:$A,$A26,'Sales Details'!$D:$D,V$2)</f>
        <v>#REF!</v>
      </c>
      <c r="W26" s="94" t="e">
        <f>SUMIFS('Sales Details'!#REF!,'Sales Details'!#REF!,$B26,'Sales Details'!$A:$A,$A26,'Sales Details'!$D:$D,W$2)</f>
        <v>#REF!</v>
      </c>
      <c r="X26" s="94" t="e">
        <f>SUMIFS('Sales Details'!#REF!,'Sales Details'!#REF!,$B26,'Sales Details'!$A:$A,$A26,'Sales Details'!$D:$D,X$2)</f>
        <v>#REF!</v>
      </c>
      <c r="Y26" s="94" t="e">
        <f>SUMIFS('Sales Details'!#REF!,'Sales Details'!#REF!,$B26,'Sales Details'!$A:$A,$A26,'Sales Details'!$D:$D,Y$2)</f>
        <v>#REF!</v>
      </c>
      <c r="Z26" s="94" t="e">
        <f>SUMIFS('Sales Details'!#REF!,'Sales Details'!#REF!,$B26,'Sales Details'!$A:$A,$A26,'Sales Details'!$D:$D,Z$2)</f>
        <v>#REF!</v>
      </c>
      <c r="AA26" s="94" t="e">
        <f>SUMIFS('Sales Details'!#REF!,'Sales Details'!#REF!,$B26,'Sales Details'!$A:$A,$A26,'Sales Details'!$D:$D,AA$2)</f>
        <v>#REF!</v>
      </c>
      <c r="AB26" s="94" t="e">
        <f>SUMIFS('Sales Details'!#REF!,'Sales Details'!#REF!,$B26,'Sales Details'!$A:$A,$A26,'Sales Details'!$D:$D,AB$2)</f>
        <v>#REF!</v>
      </c>
      <c r="AC26" s="94" t="e">
        <f>SUMIFS('Sales Details'!#REF!,'Sales Details'!#REF!,$B26,'Sales Details'!$A:$A,$A26,'Sales Details'!$D:$D,AC$2)</f>
        <v>#REF!</v>
      </c>
      <c r="AD26" s="94" t="e">
        <f>SUMIFS('Sales Details'!#REF!,'Sales Details'!#REF!,$B26,'Sales Details'!$A:$A,$A26,'Sales Details'!$D:$D,AD$2)</f>
        <v>#REF!</v>
      </c>
      <c r="AE26" s="94" t="e">
        <f>SUMIFS('Sales Details'!#REF!,'Sales Details'!#REF!,$B26,'Sales Details'!$A:$A,$A26,'Sales Details'!$D:$D,AE$2)</f>
        <v>#REF!</v>
      </c>
      <c r="AF26" s="94" t="e">
        <f>SUMIFS('Sales Details'!#REF!,'Sales Details'!#REF!,$B26,'Sales Details'!$A:$A,$A26,'Sales Details'!$D:$D,AF$2)</f>
        <v>#REF!</v>
      </c>
      <c r="AG26" s="94" t="e">
        <f>SUMIFS('Sales Details'!#REF!,'Sales Details'!#REF!,$B26,'Sales Details'!$A:$A,$A26,'Sales Details'!$D:$D,AG$2)</f>
        <v>#REF!</v>
      </c>
      <c r="AH26" s="94" t="e">
        <f t="shared" si="0"/>
        <v>#REF!</v>
      </c>
      <c r="AI26" s="630"/>
      <c r="AJ26" s="88"/>
      <c r="AK26" s="95"/>
      <c r="AL26" s="95"/>
      <c r="AM26" s="95"/>
      <c r="AN26" s="95"/>
      <c r="AO26" s="95" t="e">
        <f>SUMIFS('Sales Details'!#REF!,'Sales Details'!#REF!,$B26,'Sales Details'!$A:$A,$A26,'Sales Details'!#REF!,AO$2)</f>
        <v>#REF!</v>
      </c>
      <c r="AP26" s="95"/>
      <c r="AQ26" s="89"/>
      <c r="AR26" s="96"/>
      <c r="AS26" s="95"/>
      <c r="AT26" s="95"/>
      <c r="AU26" s="95" t="e">
        <f>AO26*0.35</f>
        <v>#REF!</v>
      </c>
      <c r="AV26" s="97"/>
      <c r="AW26" s="622"/>
      <c r="AX26" s="624"/>
      <c r="AY26" s="95"/>
      <c r="AZ26" s="624"/>
      <c r="BA26" s="626"/>
    </row>
    <row r="27" spans="1:53" x14ac:dyDescent="0.2">
      <c r="A27" s="65"/>
      <c r="B27" s="85" t="s">
        <v>28</v>
      </c>
      <c r="C27" s="86" t="e">
        <f>SUMIFS('Sales Details'!#REF!,'Sales Details'!#REF!,$B27,'Sales Details'!$A:$A,$A27,'Sales Details'!$D:$D,C$2)</f>
        <v>#REF!</v>
      </c>
      <c r="D27" s="86" t="e">
        <f>SUMIFS('Sales Details'!#REF!,'Sales Details'!#REF!,$B27,'Sales Details'!$A:$A,$A27,'Sales Details'!$D:$D,D$2)</f>
        <v>#REF!</v>
      </c>
      <c r="E27" s="86" t="e">
        <f>SUMIFS('Sales Details'!#REF!,'Sales Details'!#REF!,$B27,'Sales Details'!$A:$A,$A27,'Sales Details'!$D:$D,E$2)</f>
        <v>#REF!</v>
      </c>
      <c r="F27" s="86" t="e">
        <f>SUMIFS('Sales Details'!#REF!,'Sales Details'!#REF!,$B27,'Sales Details'!$A:$A,$A27,'Sales Details'!$D:$D,F$2)</f>
        <v>#REF!</v>
      </c>
      <c r="G27" s="86" t="e">
        <f>SUMIFS('Sales Details'!#REF!,'Sales Details'!#REF!,$B27,'Sales Details'!$A:$A,$A27,'Sales Details'!$D:$D,G$2)</f>
        <v>#REF!</v>
      </c>
      <c r="H27" s="86" t="e">
        <f>SUMIFS('Sales Details'!#REF!,'Sales Details'!#REF!,$B27,'Sales Details'!$A:$A,$A27,'Sales Details'!$D:$D,H$2)</f>
        <v>#REF!</v>
      </c>
      <c r="I27" s="86" t="e">
        <f>SUMIFS('Sales Details'!#REF!,'Sales Details'!#REF!,$B27,'Sales Details'!$A:$A,$A27,'Sales Details'!$D:$D,I$2)</f>
        <v>#REF!</v>
      </c>
      <c r="J27" s="86" t="e">
        <f>SUMIFS('Sales Details'!#REF!,'Sales Details'!#REF!,$B27,'Sales Details'!$A:$A,$A27,'Sales Details'!$D:$D,J$2)</f>
        <v>#REF!</v>
      </c>
      <c r="K27" s="87"/>
      <c r="L27" s="87"/>
      <c r="M27" s="87"/>
      <c r="N27" s="87"/>
      <c r="O27" s="87"/>
      <c r="P27" s="87"/>
      <c r="Q27" s="87"/>
      <c r="R27" s="87"/>
      <c r="S27" s="87"/>
      <c r="T27" s="87"/>
      <c r="U27" s="87"/>
      <c r="V27" s="87"/>
      <c r="W27" s="87"/>
      <c r="X27" s="87"/>
      <c r="Y27" s="87"/>
      <c r="Z27" s="87"/>
      <c r="AA27" s="86" t="e">
        <f>SUMIFS('Sales Details'!#REF!,'Sales Details'!#REF!,$B27,'Sales Details'!$A:$A,$A27,'Sales Details'!$D:$D,AA$2)</f>
        <v>#REF!</v>
      </c>
      <c r="AB27" s="86" t="e">
        <f>SUMIFS('Sales Details'!#REF!,'Sales Details'!#REF!,$B27,'Sales Details'!$A:$A,$A27,'Sales Details'!$D:$D,AB$2)</f>
        <v>#REF!</v>
      </c>
      <c r="AC27" s="86" t="e">
        <f>SUMIFS('Sales Details'!#REF!,'Sales Details'!#REF!,$B27,'Sales Details'!$A:$A,$A27,'Sales Details'!$D:$D,AC$2)</f>
        <v>#REF!</v>
      </c>
      <c r="AD27" s="86" t="e">
        <f>SUMIFS('Sales Details'!#REF!,'Sales Details'!#REF!,$B27,'Sales Details'!$A:$A,$A27,'Sales Details'!$D:$D,AD$2)</f>
        <v>#REF!</v>
      </c>
      <c r="AE27" s="86" t="e">
        <f>SUMIFS('Sales Details'!#REF!,'Sales Details'!#REF!,$B27,'Sales Details'!$A:$A,$A27,'Sales Details'!$D:$D,AE$2)</f>
        <v>#REF!</v>
      </c>
      <c r="AF27" s="86" t="e">
        <f>SUMIFS('Sales Details'!#REF!,'Sales Details'!#REF!,$B27,'Sales Details'!$A:$A,$A27,'Sales Details'!$D:$D,AF$2)</f>
        <v>#REF!</v>
      </c>
      <c r="AG27" s="86" t="e">
        <f>SUMIFS('Sales Details'!#REF!,'Sales Details'!#REF!,$B27,'Sales Details'!$A:$A,$A27,'Sales Details'!$D:$D,AG$2)</f>
        <v>#REF!</v>
      </c>
      <c r="AH27" s="86" t="e">
        <f t="shared" si="0"/>
        <v>#REF!</v>
      </c>
      <c r="AI27" s="629" t="e">
        <f>SUM(AH27:AH28)</f>
        <v>#REF!</v>
      </c>
      <c r="AJ27" s="88"/>
      <c r="AK27" s="89" t="e">
        <f>SUMIFS('Sales Details'!#REF!,'Sales Details'!#REF!,$B27,'Sales Details'!$A:$A,$A27,'Sales Details'!#REF!,AK$2)</f>
        <v>#REF!</v>
      </c>
      <c r="AL27" s="89"/>
      <c r="AM27" s="89"/>
      <c r="AN27" s="89"/>
      <c r="AO27" s="89" t="e">
        <f>SUMIFS('Sales Details'!#REF!,'Sales Details'!#REF!,$B27,'Sales Details'!$A:$A,$A27,'Sales Details'!#REF!,AO$2)</f>
        <v>#REF!</v>
      </c>
      <c r="AP27" s="89"/>
      <c r="AQ27" s="89"/>
      <c r="AR27" s="90"/>
      <c r="AS27" s="89"/>
      <c r="AT27" s="133" t="e">
        <f>SUM(AK27:AO27)*0.3</f>
        <v>#REF!</v>
      </c>
      <c r="AU27" s="89"/>
      <c r="AV27" s="134" t="e">
        <f>SUM(AK27:AO27)*0.02</f>
        <v>#REF!</v>
      </c>
      <c r="AW27" s="621" t="e">
        <f>SUM(AT27:AV28)</f>
        <v>#REF!</v>
      </c>
      <c r="AX27" s="623" t="e">
        <f>SUM(AK27:AO28)*0.05</f>
        <v>#REF!</v>
      </c>
      <c r="AY27" s="89"/>
      <c r="AZ27" s="623" t="e">
        <f>SUM(AK27:AO27)*0.63</f>
        <v>#REF!</v>
      </c>
      <c r="BA27" s="625" t="e">
        <f>AO28*0.4</f>
        <v>#REF!</v>
      </c>
    </row>
    <row r="28" spans="1:53" ht="16" thickBot="1" x14ac:dyDescent="0.25">
      <c r="A28" s="66"/>
      <c r="B28" s="92" t="s">
        <v>27</v>
      </c>
      <c r="C28" s="93"/>
      <c r="D28" s="93"/>
      <c r="E28" s="93"/>
      <c r="F28" s="93"/>
      <c r="G28" s="93"/>
      <c r="H28" s="93"/>
      <c r="I28" s="93"/>
      <c r="J28" s="93"/>
      <c r="K28" s="94" t="e">
        <f>SUMIFS('Sales Details'!#REF!,'Sales Details'!#REF!,$B28,'Sales Details'!$A:$A,$A28,'Sales Details'!$D:$D,K$2)</f>
        <v>#REF!</v>
      </c>
      <c r="L28" s="94" t="e">
        <f>SUMIFS('Sales Details'!#REF!,'Sales Details'!#REF!,$B28,'Sales Details'!$A:$A,$A28,'Sales Details'!$D:$D,L$2)</f>
        <v>#REF!</v>
      </c>
      <c r="M28" s="94" t="e">
        <f>SUMIFS('Sales Details'!#REF!,'Sales Details'!#REF!,$B28,'Sales Details'!$A:$A,$A28,'Sales Details'!$D:$D,M$2)</f>
        <v>#REF!</v>
      </c>
      <c r="N28" s="94" t="e">
        <f>SUMIFS('Sales Details'!#REF!,'Sales Details'!#REF!,$B28,'Sales Details'!$A:$A,$A28,'Sales Details'!$D:$D,N$2)</f>
        <v>#REF!</v>
      </c>
      <c r="O28" s="94" t="e">
        <f>SUMIFS('Sales Details'!#REF!,'Sales Details'!#REF!,$B28,'Sales Details'!$A:$A,$A28,'Sales Details'!$D:$D,O$2)</f>
        <v>#REF!</v>
      </c>
      <c r="P28" s="94" t="e">
        <f>SUMIFS('Sales Details'!#REF!,'Sales Details'!#REF!,$B28,'Sales Details'!$A:$A,$A28,'Sales Details'!$D:$D,P$2)</f>
        <v>#REF!</v>
      </c>
      <c r="Q28" s="94" t="e">
        <f>SUMIFS('Sales Details'!#REF!,'Sales Details'!#REF!,$B28,'Sales Details'!$A:$A,$A28,'Sales Details'!$D:$D,Q$2)</f>
        <v>#REF!</v>
      </c>
      <c r="R28" s="94" t="e">
        <f>SUMIFS('Sales Details'!#REF!,'Sales Details'!#REF!,$B28,'Sales Details'!$A:$A,$A28,'Sales Details'!$D:$D,R$2)</f>
        <v>#REF!</v>
      </c>
      <c r="S28" s="94" t="e">
        <f>SUMIFS('Sales Details'!#REF!,'Sales Details'!#REF!,$B28,'Sales Details'!$A:$A,$A28,'Sales Details'!$D:$D,S$2)</f>
        <v>#REF!</v>
      </c>
      <c r="T28" s="94" t="e">
        <f>SUMIFS('Sales Details'!#REF!,'Sales Details'!#REF!,$B28,'Sales Details'!$A:$A,$A28,'Sales Details'!$D:$D,T$2)</f>
        <v>#REF!</v>
      </c>
      <c r="U28" s="94" t="e">
        <f>SUMIFS('Sales Details'!#REF!,'Sales Details'!#REF!,$B28,'Sales Details'!$A:$A,$A28,'Sales Details'!$D:$D,U$2)</f>
        <v>#REF!</v>
      </c>
      <c r="V28" s="94" t="e">
        <f>SUMIFS('Sales Details'!#REF!,'Sales Details'!#REF!,$B28,'Sales Details'!$A:$A,$A28,'Sales Details'!$D:$D,V$2)</f>
        <v>#REF!</v>
      </c>
      <c r="W28" s="94" t="e">
        <f>SUMIFS('Sales Details'!#REF!,'Sales Details'!#REF!,$B28,'Sales Details'!$A:$A,$A28,'Sales Details'!$D:$D,W$2)</f>
        <v>#REF!</v>
      </c>
      <c r="X28" s="94" t="e">
        <f>SUMIFS('Sales Details'!#REF!,'Sales Details'!#REF!,$B28,'Sales Details'!$A:$A,$A28,'Sales Details'!$D:$D,X$2)</f>
        <v>#REF!</v>
      </c>
      <c r="Y28" s="94" t="e">
        <f>SUMIFS('Sales Details'!#REF!,'Sales Details'!#REF!,$B28,'Sales Details'!$A:$A,$A28,'Sales Details'!$D:$D,Y$2)</f>
        <v>#REF!</v>
      </c>
      <c r="Z28" s="94" t="e">
        <f>SUMIFS('Sales Details'!#REF!,'Sales Details'!#REF!,$B28,'Sales Details'!$A:$A,$A28,'Sales Details'!$D:$D,Z$2)</f>
        <v>#REF!</v>
      </c>
      <c r="AA28" s="94" t="e">
        <f>SUMIFS('Sales Details'!#REF!,'Sales Details'!#REF!,$B28,'Sales Details'!$A:$A,$A28,'Sales Details'!$D:$D,AA$2)</f>
        <v>#REF!</v>
      </c>
      <c r="AB28" s="94" t="e">
        <f>SUMIFS('Sales Details'!#REF!,'Sales Details'!#REF!,$B28,'Sales Details'!$A:$A,$A28,'Sales Details'!$D:$D,AB$2)</f>
        <v>#REF!</v>
      </c>
      <c r="AC28" s="94" t="e">
        <f>SUMIFS('Sales Details'!#REF!,'Sales Details'!#REF!,$B28,'Sales Details'!$A:$A,$A28,'Sales Details'!$D:$D,AC$2)</f>
        <v>#REF!</v>
      </c>
      <c r="AD28" s="94" t="e">
        <f>SUMIFS('Sales Details'!#REF!,'Sales Details'!#REF!,$B28,'Sales Details'!$A:$A,$A28,'Sales Details'!$D:$D,AD$2)</f>
        <v>#REF!</v>
      </c>
      <c r="AE28" s="94" t="e">
        <f>SUMIFS('Sales Details'!#REF!,'Sales Details'!#REF!,$B28,'Sales Details'!$A:$A,$A28,'Sales Details'!$D:$D,AE$2)</f>
        <v>#REF!</v>
      </c>
      <c r="AF28" s="94" t="e">
        <f>SUMIFS('Sales Details'!#REF!,'Sales Details'!#REF!,$B28,'Sales Details'!$A:$A,$A28,'Sales Details'!$D:$D,AF$2)</f>
        <v>#REF!</v>
      </c>
      <c r="AG28" s="94" t="e">
        <f>SUMIFS('Sales Details'!#REF!,'Sales Details'!#REF!,$B28,'Sales Details'!$A:$A,$A28,'Sales Details'!$D:$D,AG$2)</f>
        <v>#REF!</v>
      </c>
      <c r="AH28" s="94" t="e">
        <f t="shared" si="0"/>
        <v>#REF!</v>
      </c>
      <c r="AI28" s="630"/>
      <c r="AJ28" s="88"/>
      <c r="AK28" s="95"/>
      <c r="AL28" s="95"/>
      <c r="AM28" s="95"/>
      <c r="AN28" s="95"/>
      <c r="AO28" s="95" t="e">
        <f>SUMIFS('Sales Details'!#REF!,'Sales Details'!#REF!,$B28,'Sales Details'!$A:$A,$A28,'Sales Details'!#REF!,AO$2)</f>
        <v>#REF!</v>
      </c>
      <c r="AP28" s="95"/>
      <c r="AQ28" s="89"/>
      <c r="AR28" s="96"/>
      <c r="AS28" s="95"/>
      <c r="AT28" s="95"/>
      <c r="AU28" s="95" t="e">
        <f>AO28*0.35</f>
        <v>#REF!</v>
      </c>
      <c r="AV28" s="97"/>
      <c r="AW28" s="622"/>
      <c r="AX28" s="624"/>
      <c r="AY28" s="95"/>
      <c r="AZ28" s="624"/>
      <c r="BA28" s="626"/>
    </row>
    <row r="29" spans="1:53" x14ac:dyDescent="0.2">
      <c r="A29" s="65"/>
      <c r="B29" s="85" t="s">
        <v>28</v>
      </c>
      <c r="C29" s="86" t="e">
        <f>SUMIFS('Sales Details'!#REF!,'Sales Details'!#REF!,$B29,'Sales Details'!$A:$A,$A29,'Sales Details'!$D:$D,C$2)</f>
        <v>#REF!</v>
      </c>
      <c r="D29" s="86" t="e">
        <f>SUMIFS('Sales Details'!#REF!,'Sales Details'!#REF!,$B29,'Sales Details'!$A:$A,$A29,'Sales Details'!$D:$D,D$2)</f>
        <v>#REF!</v>
      </c>
      <c r="E29" s="86" t="e">
        <f>SUMIFS('Sales Details'!#REF!,'Sales Details'!#REF!,$B29,'Sales Details'!$A:$A,$A29,'Sales Details'!$D:$D,E$2)</f>
        <v>#REF!</v>
      </c>
      <c r="F29" s="86" t="e">
        <f>SUMIFS('Sales Details'!#REF!,'Sales Details'!#REF!,$B29,'Sales Details'!$A:$A,$A29,'Sales Details'!$D:$D,F$2)</f>
        <v>#REF!</v>
      </c>
      <c r="G29" s="86" t="e">
        <f>SUMIFS('Sales Details'!#REF!,'Sales Details'!#REF!,$B29,'Sales Details'!$A:$A,$A29,'Sales Details'!$D:$D,G$2)</f>
        <v>#REF!</v>
      </c>
      <c r="H29" s="86" t="e">
        <f>SUMIFS('Sales Details'!#REF!,'Sales Details'!#REF!,$B29,'Sales Details'!$A:$A,$A29,'Sales Details'!$D:$D,H$2)</f>
        <v>#REF!</v>
      </c>
      <c r="I29" s="86" t="e">
        <f>SUMIFS('Sales Details'!#REF!,'Sales Details'!#REF!,$B29,'Sales Details'!$A:$A,$A29,'Sales Details'!$D:$D,I$2)</f>
        <v>#REF!</v>
      </c>
      <c r="J29" s="86" t="e">
        <f>SUMIFS('Sales Details'!#REF!,'Sales Details'!#REF!,$B29,'Sales Details'!$A:$A,$A29,'Sales Details'!$D:$D,J$2)</f>
        <v>#REF!</v>
      </c>
      <c r="K29" s="87"/>
      <c r="L29" s="87"/>
      <c r="M29" s="87"/>
      <c r="N29" s="87"/>
      <c r="O29" s="87"/>
      <c r="P29" s="87"/>
      <c r="Q29" s="87"/>
      <c r="R29" s="87"/>
      <c r="S29" s="87"/>
      <c r="T29" s="87"/>
      <c r="U29" s="87"/>
      <c r="V29" s="87"/>
      <c r="W29" s="87"/>
      <c r="X29" s="87"/>
      <c r="Y29" s="87"/>
      <c r="Z29" s="87"/>
      <c r="AA29" s="86" t="e">
        <f>SUMIFS('Sales Details'!#REF!,'Sales Details'!#REF!,$B29,'Sales Details'!$A:$A,$A29,'Sales Details'!$D:$D,AA$2)</f>
        <v>#REF!</v>
      </c>
      <c r="AB29" s="86" t="e">
        <f>SUMIFS('Sales Details'!#REF!,'Sales Details'!#REF!,$B29,'Sales Details'!$A:$A,$A29,'Sales Details'!$D:$D,AB$2)</f>
        <v>#REF!</v>
      </c>
      <c r="AC29" s="86" t="e">
        <f>SUMIFS('Sales Details'!#REF!,'Sales Details'!#REF!,$B29,'Sales Details'!$A:$A,$A29,'Sales Details'!$D:$D,AC$2)</f>
        <v>#REF!</v>
      </c>
      <c r="AD29" s="86" t="e">
        <f>SUMIFS('Sales Details'!#REF!,'Sales Details'!#REF!,$B29,'Sales Details'!$A:$A,$A29,'Sales Details'!$D:$D,AD$2)</f>
        <v>#REF!</v>
      </c>
      <c r="AE29" s="86" t="e">
        <f>SUMIFS('Sales Details'!#REF!,'Sales Details'!#REF!,$B29,'Sales Details'!$A:$A,$A29,'Sales Details'!$D:$D,AE$2)</f>
        <v>#REF!</v>
      </c>
      <c r="AF29" s="86" t="e">
        <f>SUMIFS('Sales Details'!#REF!,'Sales Details'!#REF!,$B29,'Sales Details'!$A:$A,$A29,'Sales Details'!$D:$D,AF$2)</f>
        <v>#REF!</v>
      </c>
      <c r="AG29" s="86" t="e">
        <f>SUMIFS('Sales Details'!#REF!,'Sales Details'!#REF!,$B29,'Sales Details'!$A:$A,$A29,'Sales Details'!$D:$D,AG$2)</f>
        <v>#REF!</v>
      </c>
      <c r="AH29" s="86" t="e">
        <f t="shared" si="0"/>
        <v>#REF!</v>
      </c>
      <c r="AI29" s="629" t="e">
        <f>SUM(AH29:AH30)</f>
        <v>#REF!</v>
      </c>
      <c r="AJ29" s="88"/>
      <c r="AK29" s="89" t="e">
        <f>SUMIFS('Sales Details'!#REF!,'Sales Details'!#REF!,$B29,'Sales Details'!$A:$A,$A29,'Sales Details'!#REF!,AK$2)</f>
        <v>#REF!</v>
      </c>
      <c r="AL29" s="89"/>
      <c r="AM29" s="89"/>
      <c r="AN29" s="89"/>
      <c r="AO29" s="89" t="e">
        <f>SUMIFS('Sales Details'!#REF!,'Sales Details'!#REF!,$B29,'Sales Details'!$A:$A,$A29,'Sales Details'!#REF!,AO$2)</f>
        <v>#REF!</v>
      </c>
      <c r="AP29" s="89"/>
      <c r="AQ29" s="89"/>
      <c r="AR29" s="90"/>
      <c r="AS29" s="89"/>
      <c r="AT29" s="133" t="e">
        <f>SUM(AK29:AO29)*0.3</f>
        <v>#REF!</v>
      </c>
      <c r="AU29" s="89"/>
      <c r="AV29" s="134" t="e">
        <f>SUM(AK29:AO29)*0.02</f>
        <v>#REF!</v>
      </c>
      <c r="AW29" s="621" t="e">
        <f>SUM(AT29:AV30)</f>
        <v>#REF!</v>
      </c>
      <c r="AX29" s="623" t="e">
        <f>SUM(AK29:AO30)*0.05</f>
        <v>#REF!</v>
      </c>
      <c r="AY29" s="89"/>
      <c r="AZ29" s="623" t="e">
        <f>SUM(AK29:AO29)*0.63</f>
        <v>#REF!</v>
      </c>
      <c r="BA29" s="625" t="e">
        <f>AO30*0.4</f>
        <v>#REF!</v>
      </c>
    </row>
    <row r="30" spans="1:53" ht="16" thickBot="1" x14ac:dyDescent="0.25">
      <c r="A30" s="66"/>
      <c r="B30" s="92" t="s">
        <v>27</v>
      </c>
      <c r="C30" s="93"/>
      <c r="D30" s="93"/>
      <c r="E30" s="93"/>
      <c r="F30" s="93"/>
      <c r="G30" s="93"/>
      <c r="H30" s="93"/>
      <c r="I30" s="93"/>
      <c r="J30" s="93"/>
      <c r="K30" s="94" t="e">
        <f>SUMIFS('Sales Details'!#REF!,'Sales Details'!#REF!,$B30,'Sales Details'!$A:$A,$A30,'Sales Details'!$D:$D,K$2)</f>
        <v>#REF!</v>
      </c>
      <c r="L30" s="94" t="e">
        <f>SUMIFS('Sales Details'!#REF!,'Sales Details'!#REF!,$B30,'Sales Details'!$A:$A,$A30,'Sales Details'!$D:$D,L$2)</f>
        <v>#REF!</v>
      </c>
      <c r="M30" s="94" t="e">
        <f>SUMIFS('Sales Details'!#REF!,'Sales Details'!#REF!,$B30,'Sales Details'!$A:$A,$A30,'Sales Details'!$D:$D,M$2)</f>
        <v>#REF!</v>
      </c>
      <c r="N30" s="94" t="e">
        <f>SUMIFS('Sales Details'!#REF!,'Sales Details'!#REF!,$B30,'Sales Details'!$A:$A,$A30,'Sales Details'!$D:$D,N$2)</f>
        <v>#REF!</v>
      </c>
      <c r="O30" s="94" t="e">
        <f>SUMIFS('Sales Details'!#REF!,'Sales Details'!#REF!,$B30,'Sales Details'!$A:$A,$A30,'Sales Details'!$D:$D,O$2)</f>
        <v>#REF!</v>
      </c>
      <c r="P30" s="94" t="e">
        <f>SUMIFS('Sales Details'!#REF!,'Sales Details'!#REF!,$B30,'Sales Details'!$A:$A,$A30,'Sales Details'!$D:$D,P$2)</f>
        <v>#REF!</v>
      </c>
      <c r="Q30" s="94" t="e">
        <f>SUMIFS('Sales Details'!#REF!,'Sales Details'!#REF!,$B30,'Sales Details'!$A:$A,$A30,'Sales Details'!$D:$D,Q$2)</f>
        <v>#REF!</v>
      </c>
      <c r="R30" s="94" t="e">
        <f>SUMIFS('Sales Details'!#REF!,'Sales Details'!#REF!,$B30,'Sales Details'!$A:$A,$A30,'Sales Details'!$D:$D,R$2)</f>
        <v>#REF!</v>
      </c>
      <c r="S30" s="94" t="e">
        <f>SUMIFS('Sales Details'!#REF!,'Sales Details'!#REF!,$B30,'Sales Details'!$A:$A,$A30,'Sales Details'!$D:$D,S$2)</f>
        <v>#REF!</v>
      </c>
      <c r="T30" s="94" t="e">
        <f>SUMIFS('Sales Details'!#REF!,'Sales Details'!#REF!,$B30,'Sales Details'!$A:$A,$A30,'Sales Details'!$D:$D,T$2)</f>
        <v>#REF!</v>
      </c>
      <c r="U30" s="94" t="e">
        <f>SUMIFS('Sales Details'!#REF!,'Sales Details'!#REF!,$B30,'Sales Details'!$A:$A,$A30,'Sales Details'!$D:$D,U$2)</f>
        <v>#REF!</v>
      </c>
      <c r="V30" s="94" t="e">
        <f>SUMIFS('Sales Details'!#REF!,'Sales Details'!#REF!,$B30,'Sales Details'!$A:$A,$A30,'Sales Details'!$D:$D,V$2)</f>
        <v>#REF!</v>
      </c>
      <c r="W30" s="94" t="e">
        <f>SUMIFS('Sales Details'!#REF!,'Sales Details'!#REF!,$B30,'Sales Details'!$A:$A,$A30,'Sales Details'!$D:$D,W$2)</f>
        <v>#REF!</v>
      </c>
      <c r="X30" s="94" t="e">
        <f>SUMIFS('Sales Details'!#REF!,'Sales Details'!#REF!,$B30,'Sales Details'!$A:$A,$A30,'Sales Details'!$D:$D,X$2)</f>
        <v>#REF!</v>
      </c>
      <c r="Y30" s="94" t="e">
        <f>SUMIFS('Sales Details'!#REF!,'Sales Details'!#REF!,$B30,'Sales Details'!$A:$A,$A30,'Sales Details'!$D:$D,Y$2)</f>
        <v>#REF!</v>
      </c>
      <c r="Z30" s="94" t="e">
        <f>SUMIFS('Sales Details'!#REF!,'Sales Details'!#REF!,$B30,'Sales Details'!$A:$A,$A30,'Sales Details'!$D:$D,Z$2)</f>
        <v>#REF!</v>
      </c>
      <c r="AA30" s="94" t="e">
        <f>SUMIFS('Sales Details'!#REF!,'Sales Details'!#REF!,$B30,'Sales Details'!$A:$A,$A30,'Sales Details'!$D:$D,AA$2)</f>
        <v>#REF!</v>
      </c>
      <c r="AB30" s="94" t="e">
        <f>SUMIFS('Sales Details'!#REF!,'Sales Details'!#REF!,$B30,'Sales Details'!$A:$A,$A30,'Sales Details'!$D:$D,AB$2)</f>
        <v>#REF!</v>
      </c>
      <c r="AC30" s="94" t="e">
        <f>SUMIFS('Sales Details'!#REF!,'Sales Details'!#REF!,$B30,'Sales Details'!$A:$A,$A30,'Sales Details'!$D:$D,AC$2)</f>
        <v>#REF!</v>
      </c>
      <c r="AD30" s="94" t="e">
        <f>SUMIFS('Sales Details'!#REF!,'Sales Details'!#REF!,$B30,'Sales Details'!$A:$A,$A30,'Sales Details'!$D:$D,AD$2)</f>
        <v>#REF!</v>
      </c>
      <c r="AE30" s="94" t="e">
        <f>SUMIFS('Sales Details'!#REF!,'Sales Details'!#REF!,$B30,'Sales Details'!$A:$A,$A30,'Sales Details'!$D:$D,AE$2)</f>
        <v>#REF!</v>
      </c>
      <c r="AF30" s="94" t="e">
        <f>SUMIFS('Sales Details'!#REF!,'Sales Details'!#REF!,$B30,'Sales Details'!$A:$A,$A30,'Sales Details'!$D:$D,AF$2)</f>
        <v>#REF!</v>
      </c>
      <c r="AG30" s="94" t="e">
        <f>SUMIFS('Sales Details'!#REF!,'Sales Details'!#REF!,$B30,'Sales Details'!$A:$A,$A30,'Sales Details'!$D:$D,AG$2)</f>
        <v>#REF!</v>
      </c>
      <c r="AH30" s="94" t="e">
        <f t="shared" si="0"/>
        <v>#REF!</v>
      </c>
      <c r="AI30" s="630"/>
      <c r="AJ30" s="88"/>
      <c r="AK30" s="95"/>
      <c r="AL30" s="95"/>
      <c r="AM30" s="95"/>
      <c r="AN30" s="95"/>
      <c r="AO30" s="95" t="e">
        <f>SUMIFS('Sales Details'!#REF!,'Sales Details'!#REF!,$B30,'Sales Details'!$A:$A,$A30,'Sales Details'!#REF!,AO$2)</f>
        <v>#REF!</v>
      </c>
      <c r="AP30" s="95"/>
      <c r="AQ30" s="89"/>
      <c r="AR30" s="96"/>
      <c r="AS30" s="95"/>
      <c r="AT30" s="95"/>
      <c r="AU30" s="95" t="e">
        <f>AO30*0.35</f>
        <v>#REF!</v>
      </c>
      <c r="AV30" s="97"/>
      <c r="AW30" s="622"/>
      <c r="AX30" s="624"/>
      <c r="AY30" s="95"/>
      <c r="AZ30" s="624"/>
      <c r="BA30" s="626"/>
    </row>
    <row r="31" spans="1:53" x14ac:dyDescent="0.2">
      <c r="A31" s="65"/>
      <c r="B31" s="85" t="s">
        <v>28</v>
      </c>
      <c r="C31" s="86" t="e">
        <f>SUMIFS('Sales Details'!#REF!,'Sales Details'!#REF!,$B31,'Sales Details'!$A:$A,$A31,'Sales Details'!$D:$D,C$2)</f>
        <v>#REF!</v>
      </c>
      <c r="D31" s="86" t="e">
        <f>SUMIFS('Sales Details'!#REF!,'Sales Details'!#REF!,$B31,'Sales Details'!$A:$A,$A31,'Sales Details'!$D:$D,D$2)</f>
        <v>#REF!</v>
      </c>
      <c r="E31" s="86" t="e">
        <f>SUMIFS('Sales Details'!#REF!,'Sales Details'!#REF!,$B31,'Sales Details'!$A:$A,$A31,'Sales Details'!$D:$D,E$2)</f>
        <v>#REF!</v>
      </c>
      <c r="F31" s="86" t="e">
        <f>SUMIFS('Sales Details'!#REF!,'Sales Details'!#REF!,$B31,'Sales Details'!$A:$A,$A31,'Sales Details'!$D:$D,F$2)</f>
        <v>#REF!</v>
      </c>
      <c r="G31" s="86" t="e">
        <f>SUMIFS('Sales Details'!#REF!,'Sales Details'!#REF!,$B31,'Sales Details'!$A:$A,$A31,'Sales Details'!$D:$D,G$2)</f>
        <v>#REF!</v>
      </c>
      <c r="H31" s="86" t="e">
        <f>SUMIFS('Sales Details'!#REF!,'Sales Details'!#REF!,$B31,'Sales Details'!$A:$A,$A31,'Sales Details'!$D:$D,H$2)</f>
        <v>#REF!</v>
      </c>
      <c r="I31" s="86" t="e">
        <f>SUMIFS('Sales Details'!#REF!,'Sales Details'!#REF!,$B31,'Sales Details'!$A:$A,$A31,'Sales Details'!$D:$D,I$2)</f>
        <v>#REF!</v>
      </c>
      <c r="J31" s="86" t="e">
        <f>SUMIFS('Sales Details'!#REF!,'Sales Details'!#REF!,$B31,'Sales Details'!$A:$A,$A31,'Sales Details'!$D:$D,J$2)</f>
        <v>#REF!</v>
      </c>
      <c r="K31" s="87"/>
      <c r="L31" s="87"/>
      <c r="M31" s="87"/>
      <c r="N31" s="87"/>
      <c r="O31" s="87"/>
      <c r="P31" s="87"/>
      <c r="Q31" s="87"/>
      <c r="R31" s="87"/>
      <c r="S31" s="87"/>
      <c r="T31" s="87"/>
      <c r="U31" s="87"/>
      <c r="V31" s="87"/>
      <c r="W31" s="87"/>
      <c r="X31" s="87"/>
      <c r="Y31" s="87"/>
      <c r="Z31" s="87"/>
      <c r="AA31" s="86" t="e">
        <f>SUMIFS('Sales Details'!#REF!,'Sales Details'!#REF!,$B31,'Sales Details'!$A:$A,$A31,'Sales Details'!$D:$D,AA$2)</f>
        <v>#REF!</v>
      </c>
      <c r="AB31" s="86" t="e">
        <f>SUMIFS('Sales Details'!#REF!,'Sales Details'!#REF!,$B31,'Sales Details'!$A:$A,$A31,'Sales Details'!$D:$D,AB$2)</f>
        <v>#REF!</v>
      </c>
      <c r="AC31" s="86" t="e">
        <f>SUMIFS('Sales Details'!#REF!,'Sales Details'!#REF!,$B31,'Sales Details'!$A:$A,$A31,'Sales Details'!$D:$D,AC$2)</f>
        <v>#REF!</v>
      </c>
      <c r="AD31" s="86" t="e">
        <f>SUMIFS('Sales Details'!#REF!,'Sales Details'!#REF!,$B31,'Sales Details'!$A:$A,$A31,'Sales Details'!$D:$D,AD$2)</f>
        <v>#REF!</v>
      </c>
      <c r="AE31" s="86" t="e">
        <f>SUMIFS('Sales Details'!#REF!,'Sales Details'!#REF!,$B31,'Sales Details'!$A:$A,$A31,'Sales Details'!$D:$D,AE$2)</f>
        <v>#REF!</v>
      </c>
      <c r="AF31" s="86" t="e">
        <f>SUMIFS('Sales Details'!#REF!,'Sales Details'!#REF!,$B31,'Sales Details'!$A:$A,$A31,'Sales Details'!$D:$D,AF$2)</f>
        <v>#REF!</v>
      </c>
      <c r="AG31" s="86" t="e">
        <f>SUMIFS('Sales Details'!#REF!,'Sales Details'!#REF!,$B31,'Sales Details'!$A:$A,$A31,'Sales Details'!$D:$D,AG$2)</f>
        <v>#REF!</v>
      </c>
      <c r="AH31" s="86" t="e">
        <f t="shared" si="0"/>
        <v>#REF!</v>
      </c>
      <c r="AI31" s="629" t="e">
        <f>SUM(AH31:AH32)</f>
        <v>#REF!</v>
      </c>
      <c r="AJ31" s="88"/>
      <c r="AK31" s="89" t="e">
        <f>SUMIFS('Sales Details'!#REF!,'Sales Details'!#REF!,$B31,'Sales Details'!$A:$A,$A31,'Sales Details'!#REF!,AK$2)</f>
        <v>#REF!</v>
      </c>
      <c r="AL31" s="89"/>
      <c r="AM31" s="89"/>
      <c r="AN31" s="89"/>
      <c r="AO31" s="89" t="e">
        <f>SUMIFS('Sales Details'!#REF!,'Sales Details'!#REF!,$B31,'Sales Details'!$A:$A,$A31,'Sales Details'!#REF!,AO$2)</f>
        <v>#REF!</v>
      </c>
      <c r="AP31" s="89"/>
      <c r="AQ31" s="89"/>
      <c r="AR31" s="90"/>
      <c r="AS31" s="89"/>
      <c r="AT31" s="133" t="e">
        <f>SUM(AK31:AO31)*0.3</f>
        <v>#REF!</v>
      </c>
      <c r="AU31" s="89"/>
      <c r="AV31" s="134" t="e">
        <f>SUM(AK31:AO31)*0.02</f>
        <v>#REF!</v>
      </c>
      <c r="AW31" s="621" t="e">
        <f>SUM(AT31:AV32)</f>
        <v>#REF!</v>
      </c>
      <c r="AX31" s="623" t="e">
        <f>SUM(AK31:AO32)*0.05</f>
        <v>#REF!</v>
      </c>
      <c r="AY31" s="89"/>
      <c r="AZ31" s="623" t="e">
        <f>SUM(AK31:AO31)*0.63</f>
        <v>#REF!</v>
      </c>
      <c r="BA31" s="625" t="e">
        <f>AO32*0.4</f>
        <v>#REF!</v>
      </c>
    </row>
    <row r="32" spans="1:53" ht="16" thickBot="1" x14ac:dyDescent="0.25">
      <c r="A32" s="66"/>
      <c r="B32" s="92" t="s">
        <v>27</v>
      </c>
      <c r="C32" s="93"/>
      <c r="D32" s="93"/>
      <c r="E32" s="93"/>
      <c r="F32" s="93"/>
      <c r="G32" s="93"/>
      <c r="H32" s="93"/>
      <c r="I32" s="93"/>
      <c r="J32" s="93"/>
      <c r="K32" s="94" t="e">
        <f>SUMIFS('Sales Details'!#REF!,'Sales Details'!#REF!,$B32,'Sales Details'!$A:$A,$A32,'Sales Details'!$D:$D,K$2)</f>
        <v>#REF!</v>
      </c>
      <c r="L32" s="94" t="e">
        <f>SUMIFS('Sales Details'!#REF!,'Sales Details'!#REF!,$B32,'Sales Details'!$A:$A,$A32,'Sales Details'!$D:$D,L$2)</f>
        <v>#REF!</v>
      </c>
      <c r="M32" s="94" t="e">
        <f>SUMIFS('Sales Details'!#REF!,'Sales Details'!#REF!,$B32,'Sales Details'!$A:$A,$A32,'Sales Details'!$D:$D,M$2)</f>
        <v>#REF!</v>
      </c>
      <c r="N32" s="94" t="e">
        <f>SUMIFS('Sales Details'!#REF!,'Sales Details'!#REF!,$B32,'Sales Details'!$A:$A,$A32,'Sales Details'!$D:$D,N$2)</f>
        <v>#REF!</v>
      </c>
      <c r="O32" s="94" t="e">
        <f>SUMIFS('Sales Details'!#REF!,'Sales Details'!#REF!,$B32,'Sales Details'!$A:$A,$A32,'Sales Details'!$D:$D,O$2)</f>
        <v>#REF!</v>
      </c>
      <c r="P32" s="94" t="e">
        <f>SUMIFS('Sales Details'!#REF!,'Sales Details'!#REF!,$B32,'Sales Details'!$A:$A,$A32,'Sales Details'!$D:$D,P$2)</f>
        <v>#REF!</v>
      </c>
      <c r="Q32" s="94" t="e">
        <f>SUMIFS('Sales Details'!#REF!,'Sales Details'!#REF!,$B32,'Sales Details'!$A:$A,$A32,'Sales Details'!$D:$D,Q$2)</f>
        <v>#REF!</v>
      </c>
      <c r="R32" s="94" t="e">
        <f>SUMIFS('Sales Details'!#REF!,'Sales Details'!#REF!,$B32,'Sales Details'!$A:$A,$A32,'Sales Details'!$D:$D,R$2)</f>
        <v>#REF!</v>
      </c>
      <c r="S32" s="94" t="e">
        <f>SUMIFS('Sales Details'!#REF!,'Sales Details'!#REF!,$B32,'Sales Details'!$A:$A,$A32,'Sales Details'!$D:$D,S$2)</f>
        <v>#REF!</v>
      </c>
      <c r="T32" s="94" t="e">
        <f>SUMIFS('Sales Details'!#REF!,'Sales Details'!#REF!,$B32,'Sales Details'!$A:$A,$A32,'Sales Details'!$D:$D,T$2)</f>
        <v>#REF!</v>
      </c>
      <c r="U32" s="94" t="e">
        <f>SUMIFS('Sales Details'!#REF!,'Sales Details'!#REF!,$B32,'Sales Details'!$A:$A,$A32,'Sales Details'!$D:$D,U$2)</f>
        <v>#REF!</v>
      </c>
      <c r="V32" s="94" t="e">
        <f>SUMIFS('Sales Details'!#REF!,'Sales Details'!#REF!,$B32,'Sales Details'!$A:$A,$A32,'Sales Details'!$D:$D,V$2)</f>
        <v>#REF!</v>
      </c>
      <c r="W32" s="94" t="e">
        <f>SUMIFS('Sales Details'!#REF!,'Sales Details'!#REF!,$B32,'Sales Details'!$A:$A,$A32,'Sales Details'!$D:$D,W$2)</f>
        <v>#REF!</v>
      </c>
      <c r="X32" s="94" t="e">
        <f>SUMIFS('Sales Details'!#REF!,'Sales Details'!#REF!,$B32,'Sales Details'!$A:$A,$A32,'Sales Details'!$D:$D,X$2)</f>
        <v>#REF!</v>
      </c>
      <c r="Y32" s="94" t="e">
        <f>SUMIFS('Sales Details'!#REF!,'Sales Details'!#REF!,$B32,'Sales Details'!$A:$A,$A32,'Sales Details'!$D:$D,Y$2)</f>
        <v>#REF!</v>
      </c>
      <c r="Z32" s="94" t="e">
        <f>SUMIFS('Sales Details'!#REF!,'Sales Details'!#REF!,$B32,'Sales Details'!$A:$A,$A32,'Sales Details'!$D:$D,Z$2)</f>
        <v>#REF!</v>
      </c>
      <c r="AA32" s="94" t="e">
        <f>SUMIFS('Sales Details'!#REF!,'Sales Details'!#REF!,$B32,'Sales Details'!$A:$A,$A32,'Sales Details'!$D:$D,AA$2)</f>
        <v>#REF!</v>
      </c>
      <c r="AB32" s="94" t="e">
        <f>SUMIFS('Sales Details'!#REF!,'Sales Details'!#REF!,$B32,'Sales Details'!$A:$A,$A32,'Sales Details'!$D:$D,AB$2)</f>
        <v>#REF!</v>
      </c>
      <c r="AC32" s="94" t="e">
        <f>SUMIFS('Sales Details'!#REF!,'Sales Details'!#REF!,$B32,'Sales Details'!$A:$A,$A32,'Sales Details'!$D:$D,AC$2)</f>
        <v>#REF!</v>
      </c>
      <c r="AD32" s="94" t="e">
        <f>SUMIFS('Sales Details'!#REF!,'Sales Details'!#REF!,$B32,'Sales Details'!$A:$A,$A32,'Sales Details'!$D:$D,AD$2)</f>
        <v>#REF!</v>
      </c>
      <c r="AE32" s="94" t="e">
        <f>SUMIFS('Sales Details'!#REF!,'Sales Details'!#REF!,$B32,'Sales Details'!$A:$A,$A32,'Sales Details'!$D:$D,AE$2)</f>
        <v>#REF!</v>
      </c>
      <c r="AF32" s="94" t="e">
        <f>SUMIFS('Sales Details'!#REF!,'Sales Details'!#REF!,$B32,'Sales Details'!$A:$A,$A32,'Sales Details'!$D:$D,AF$2)</f>
        <v>#REF!</v>
      </c>
      <c r="AG32" s="94" t="e">
        <f>SUMIFS('Sales Details'!#REF!,'Sales Details'!#REF!,$B32,'Sales Details'!$A:$A,$A32,'Sales Details'!$D:$D,AG$2)</f>
        <v>#REF!</v>
      </c>
      <c r="AH32" s="94" t="e">
        <f t="shared" si="0"/>
        <v>#REF!</v>
      </c>
      <c r="AI32" s="630"/>
      <c r="AJ32" s="88"/>
      <c r="AK32" s="95"/>
      <c r="AL32" s="95"/>
      <c r="AM32" s="95"/>
      <c r="AN32" s="95"/>
      <c r="AO32" s="95" t="e">
        <f>SUMIFS('Sales Details'!#REF!,'Sales Details'!#REF!,$B32,'Sales Details'!$A:$A,$A32,'Sales Details'!#REF!,AO$2)</f>
        <v>#REF!</v>
      </c>
      <c r="AP32" s="95"/>
      <c r="AQ32" s="89"/>
      <c r="AR32" s="96"/>
      <c r="AS32" s="95"/>
      <c r="AT32" s="95"/>
      <c r="AU32" s="95" t="e">
        <f>AO32*0.35</f>
        <v>#REF!</v>
      </c>
      <c r="AV32" s="97"/>
      <c r="AW32" s="622"/>
      <c r="AX32" s="624"/>
      <c r="AY32" s="95"/>
      <c r="AZ32" s="624"/>
      <c r="BA32" s="626"/>
    </row>
    <row r="33" spans="1:53" x14ac:dyDescent="0.2">
      <c r="C33" s="102"/>
      <c r="D33" s="102"/>
      <c r="E33" s="102"/>
      <c r="F33" s="102"/>
      <c r="G33" s="102"/>
      <c r="H33" s="102"/>
      <c r="I33" s="102"/>
      <c r="J33" s="102"/>
    </row>
    <row r="34" spans="1:53" x14ac:dyDescent="0.2">
      <c r="A34" s="65"/>
      <c r="B34" s="104" t="s">
        <v>45</v>
      </c>
      <c r="C34" s="86" t="e">
        <f t="shared" ref="C34:J34" si="1">C35/C1</f>
        <v>#REF!</v>
      </c>
      <c r="D34" s="86" t="e">
        <f t="shared" si="1"/>
        <v>#REF!</v>
      </c>
      <c r="E34" s="86" t="e">
        <f t="shared" si="1"/>
        <v>#REF!</v>
      </c>
      <c r="F34" s="86" t="e">
        <f t="shared" si="1"/>
        <v>#REF!</v>
      </c>
      <c r="G34" s="86" t="e">
        <f t="shared" si="1"/>
        <v>#REF!</v>
      </c>
      <c r="H34" s="86" t="e">
        <f t="shared" si="1"/>
        <v>#REF!</v>
      </c>
      <c r="I34" s="86" t="e">
        <f t="shared" si="1"/>
        <v>#REF!</v>
      </c>
      <c r="J34" s="86" t="e">
        <f t="shared" si="1"/>
        <v>#REF!</v>
      </c>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128"/>
      <c r="AW34" s="105" t="e">
        <f>SUM(AW3:AW32)</f>
        <v>#REF!</v>
      </c>
      <c r="AX34" s="106" t="e">
        <f>SUM(AX3:AX32)</f>
        <v>#REF!</v>
      </c>
      <c r="AY34" s="107"/>
      <c r="AZ34" s="105" t="e">
        <f>SUM(AZ3:AZ32)</f>
        <v>#REF!</v>
      </c>
      <c r="BA34" s="105" t="e">
        <f>SUM(BA3:BA32)</f>
        <v>#REF!</v>
      </c>
    </row>
    <row r="35" spans="1:53" x14ac:dyDescent="0.2">
      <c r="A35" s="65"/>
      <c r="B35" s="104" t="s">
        <v>46</v>
      </c>
      <c r="C35" s="108" t="e">
        <f t="shared" ref="C35:J35" si="2">SUM(C3:C32)</f>
        <v>#REF!</v>
      </c>
      <c r="D35" s="108" t="e">
        <f t="shared" si="2"/>
        <v>#REF!</v>
      </c>
      <c r="E35" s="108" t="e">
        <f t="shared" si="2"/>
        <v>#REF!</v>
      </c>
      <c r="F35" s="108" t="e">
        <f t="shared" si="2"/>
        <v>#REF!</v>
      </c>
      <c r="G35" s="108" t="e">
        <f t="shared" si="2"/>
        <v>#REF!</v>
      </c>
      <c r="H35" s="108" t="e">
        <f t="shared" si="2"/>
        <v>#REF!</v>
      </c>
      <c r="I35" s="108" t="e">
        <f t="shared" si="2"/>
        <v>#REF!</v>
      </c>
      <c r="J35" s="108" t="e">
        <f t="shared" si="2"/>
        <v>#REF!</v>
      </c>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128"/>
    </row>
    <row r="36" spans="1:53" x14ac:dyDescent="0.2">
      <c r="A36" s="65"/>
      <c r="B36" s="104"/>
      <c r="C36" s="108"/>
      <c r="D36" s="108"/>
      <c r="E36" s="108"/>
      <c r="F36" s="108"/>
      <c r="G36" s="108"/>
      <c r="H36" s="108"/>
      <c r="I36" s="108"/>
      <c r="J36" s="108"/>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128"/>
    </row>
    <row r="37" spans="1:53" x14ac:dyDescent="0.2">
      <c r="A37" s="65"/>
      <c r="B37" s="104" t="s">
        <v>74</v>
      </c>
      <c r="C37" s="86">
        <v>12</v>
      </c>
      <c r="D37" s="86">
        <v>9</v>
      </c>
      <c r="E37" s="86">
        <v>8</v>
      </c>
      <c r="F37" s="86">
        <v>8</v>
      </c>
      <c r="G37" s="86">
        <v>8</v>
      </c>
      <c r="H37" s="86">
        <v>12</v>
      </c>
      <c r="I37" s="91">
        <v>6</v>
      </c>
      <c r="J37" s="86">
        <v>1</v>
      </c>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128"/>
    </row>
    <row r="38" spans="1:53" x14ac:dyDescent="0.2">
      <c r="A38" s="65"/>
      <c r="B38" s="104" t="s">
        <v>47</v>
      </c>
      <c r="C38" s="129" t="e">
        <f>C34/C37</f>
        <v>#REF!</v>
      </c>
      <c r="D38" s="129" t="e">
        <f t="shared" ref="D38:J38" si="3">D34/D37</f>
        <v>#REF!</v>
      </c>
      <c r="E38" s="129" t="e">
        <f t="shared" si="3"/>
        <v>#REF!</v>
      </c>
      <c r="F38" s="129" t="e">
        <f t="shared" si="3"/>
        <v>#REF!</v>
      </c>
      <c r="G38" s="129" t="e">
        <f t="shared" si="3"/>
        <v>#REF!</v>
      </c>
      <c r="H38" s="129" t="e">
        <f t="shared" si="3"/>
        <v>#REF!</v>
      </c>
      <c r="I38" s="129" t="e">
        <f t="shared" si="3"/>
        <v>#REF!</v>
      </c>
      <c r="J38" s="129" t="e">
        <f t="shared" si="3"/>
        <v>#REF!</v>
      </c>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132"/>
    </row>
    <row r="39" spans="1:53" ht="16" thickBot="1" x14ac:dyDescent="0.25">
      <c r="A39" s="65"/>
      <c r="B39" s="104"/>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126"/>
      <c r="AI39" s="135"/>
    </row>
    <row r="40" spans="1:53" ht="16" thickBot="1" x14ac:dyDescent="0.25">
      <c r="A40" s="65"/>
      <c r="B40" s="124" t="s">
        <v>75</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t="e">
        <f t="shared" ref="AA40:AG40" si="4">SUM(AA3:AA32)</f>
        <v>#REF!</v>
      </c>
      <c r="AB40" s="125" t="e">
        <f t="shared" si="4"/>
        <v>#REF!</v>
      </c>
      <c r="AC40" s="125" t="e">
        <f t="shared" si="4"/>
        <v>#REF!</v>
      </c>
      <c r="AD40" s="125" t="e">
        <f t="shared" si="4"/>
        <v>#REF!</v>
      </c>
      <c r="AE40" s="125" t="e">
        <f t="shared" si="4"/>
        <v>#REF!</v>
      </c>
      <c r="AF40" s="125" t="e">
        <f t="shared" si="4"/>
        <v>#REF!</v>
      </c>
      <c r="AG40" s="125" t="e">
        <f t="shared" si="4"/>
        <v>#REF!</v>
      </c>
      <c r="AH40" s="125"/>
      <c r="AI40" s="127" t="e">
        <f>SUM(AA40:AG40)</f>
        <v>#REF!</v>
      </c>
    </row>
    <row r="41" spans="1:53" x14ac:dyDescent="0.2">
      <c r="A41" s="65"/>
      <c r="B41" s="85"/>
      <c r="C41" s="86"/>
      <c r="D41" s="86"/>
      <c r="E41" s="86"/>
      <c r="F41" s="86"/>
      <c r="G41" s="86"/>
      <c r="H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132"/>
    </row>
    <row r="43" spans="1:53" x14ac:dyDescent="0.2">
      <c r="A43" s="631" t="s">
        <v>76</v>
      </c>
      <c r="B43" s="85" t="s">
        <v>28</v>
      </c>
      <c r="AH43" s="116" t="e">
        <f>AH3+AH5+AH7+AH9+AH11+AH13+AH15+AH17+AH19+AH21+AH23+AH25+AH27+AH31</f>
        <v>#REF!</v>
      </c>
    </row>
    <row r="44" spans="1:53" s="114" customFormat="1" x14ac:dyDescent="0.2">
      <c r="A44" s="631"/>
      <c r="B44" s="85" t="s">
        <v>29</v>
      </c>
      <c r="AH44" s="116" t="e">
        <f>#REF!+#REF!+#REF!+#REF!+#REF!+#REF!+#REF!+#REF!+#REF!+#REF!+#REF!+#REF!+#REF!+#REF!</f>
        <v>#REF!</v>
      </c>
      <c r="AI44" s="115"/>
    </row>
    <row r="45" spans="1:53" x14ac:dyDescent="0.2">
      <c r="A45" s="631"/>
      <c r="B45" s="111" t="s">
        <v>72</v>
      </c>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7" t="e">
        <f>SUM(AH43:AH44)</f>
        <v>#REF!</v>
      </c>
      <c r="AI45" s="118"/>
      <c r="AJ45" s="112"/>
      <c r="AK45" s="112"/>
      <c r="AL45" s="112"/>
      <c r="AM45" s="112"/>
      <c r="AN45" s="112"/>
      <c r="AO45" s="112"/>
      <c r="AP45" s="112"/>
      <c r="AQ45" s="112"/>
      <c r="AR45" s="112"/>
      <c r="AS45" s="112"/>
      <c r="AT45" s="123" t="e">
        <f>AH45*0.3</f>
        <v>#REF!</v>
      </c>
      <c r="AU45" s="119"/>
      <c r="AV45" s="123" t="e">
        <f>AH45*0.02</f>
        <v>#REF!</v>
      </c>
      <c r="AW45" s="119"/>
      <c r="AX45" s="121" t="e">
        <f>AH45*0.05</f>
        <v>#REF!</v>
      </c>
    </row>
    <row r="46" spans="1:53" s="114" customFormat="1" x14ac:dyDescent="0.2">
      <c r="A46" s="631"/>
      <c r="B46" s="113"/>
      <c r="AI46" s="115"/>
      <c r="AT46" s="120"/>
      <c r="AU46" s="120"/>
      <c r="AV46" s="120"/>
      <c r="AW46" s="120"/>
      <c r="AX46" s="120"/>
    </row>
    <row r="47" spans="1:53" x14ac:dyDescent="0.2">
      <c r="A47" s="631"/>
      <c r="B47" s="111" t="s">
        <v>73</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7" t="e">
        <f>AH$4+AH$6+AH$8+AH$10+AH$12+AH$14+AH$16+AH$18+AH$20+AH$22+AH$24+AH$26+AH$28+AH$32</f>
        <v>#REF!</v>
      </c>
      <c r="AI47" s="118"/>
      <c r="AJ47" s="112"/>
      <c r="AK47" s="112"/>
      <c r="AL47" s="112"/>
      <c r="AM47" s="112"/>
      <c r="AN47" s="112"/>
      <c r="AO47" s="112"/>
      <c r="AP47" s="112"/>
      <c r="AQ47" s="112"/>
      <c r="AR47" s="112"/>
      <c r="AS47" s="112"/>
      <c r="AT47" s="119"/>
      <c r="AU47" s="122" t="e">
        <f>AH47*0.35</f>
        <v>#REF!</v>
      </c>
      <c r="AV47" s="119"/>
      <c r="AW47" s="119"/>
      <c r="AX47" s="121" t="e">
        <f>AH47*0.05</f>
        <v>#REF!</v>
      </c>
    </row>
  </sheetData>
  <mergeCells count="79">
    <mergeCell ref="A43:A47"/>
    <mergeCell ref="AI29:AI30"/>
    <mergeCell ref="AW29:AW30"/>
    <mergeCell ref="AX29:AX30"/>
    <mergeCell ref="AZ29:AZ30"/>
    <mergeCell ref="BA29:BA30"/>
    <mergeCell ref="AI31:AI32"/>
    <mergeCell ref="AW31:AW32"/>
    <mergeCell ref="AX31:AX32"/>
    <mergeCell ref="AZ31:AZ32"/>
    <mergeCell ref="BA31:BA32"/>
    <mergeCell ref="AI25:AI26"/>
    <mergeCell ref="AW25:AW26"/>
    <mergeCell ref="AX25:AX26"/>
    <mergeCell ref="AZ25:AZ26"/>
    <mergeCell ref="BA25:BA26"/>
    <mergeCell ref="AI27:AI28"/>
    <mergeCell ref="AW27:AW28"/>
    <mergeCell ref="AX27:AX28"/>
    <mergeCell ref="AZ27:AZ28"/>
    <mergeCell ref="BA27:BA28"/>
    <mergeCell ref="AI21:AI22"/>
    <mergeCell ref="AW21:AW22"/>
    <mergeCell ref="AX21:AX22"/>
    <mergeCell ref="AZ21:AZ22"/>
    <mergeCell ref="BA21:BA22"/>
    <mergeCell ref="AI23:AI24"/>
    <mergeCell ref="AW23:AW24"/>
    <mergeCell ref="AX23:AX24"/>
    <mergeCell ref="AZ23:AZ24"/>
    <mergeCell ref="BA23:BA24"/>
    <mergeCell ref="AI17:AI18"/>
    <mergeCell ref="AW17:AW18"/>
    <mergeCell ref="AX17:AX18"/>
    <mergeCell ref="AZ17:AZ18"/>
    <mergeCell ref="BA17:BA18"/>
    <mergeCell ref="AI19:AI20"/>
    <mergeCell ref="AW19:AW20"/>
    <mergeCell ref="AX19:AX20"/>
    <mergeCell ref="AZ19:AZ20"/>
    <mergeCell ref="BA19:BA20"/>
    <mergeCell ref="AI13:AI14"/>
    <mergeCell ref="AW13:AW14"/>
    <mergeCell ref="AX13:AX14"/>
    <mergeCell ref="AZ13:AZ14"/>
    <mergeCell ref="BA13:BA14"/>
    <mergeCell ref="AI15:AI16"/>
    <mergeCell ref="AW15:AW16"/>
    <mergeCell ref="AX15:AX16"/>
    <mergeCell ref="AZ15:AZ16"/>
    <mergeCell ref="BA15:BA16"/>
    <mergeCell ref="AI9:AI10"/>
    <mergeCell ref="AW9:AW10"/>
    <mergeCell ref="AX9:AX10"/>
    <mergeCell ref="AZ9:AZ10"/>
    <mergeCell ref="BA9:BA10"/>
    <mergeCell ref="AI11:AI12"/>
    <mergeCell ref="AW11:AW12"/>
    <mergeCell ref="AX11:AX12"/>
    <mergeCell ref="AZ11:AZ12"/>
    <mergeCell ref="BA11:BA12"/>
    <mergeCell ref="AI5:AI6"/>
    <mergeCell ref="AW5:AW6"/>
    <mergeCell ref="AX5:AX6"/>
    <mergeCell ref="AZ5:AZ6"/>
    <mergeCell ref="BA5:BA6"/>
    <mergeCell ref="AI7:AI8"/>
    <mergeCell ref="AW7:AW8"/>
    <mergeCell ref="AX7:AX8"/>
    <mergeCell ref="AZ7:AZ8"/>
    <mergeCell ref="BA7:BA8"/>
    <mergeCell ref="AK1:AP1"/>
    <mergeCell ref="AT1:AX1"/>
    <mergeCell ref="AZ1:BA1"/>
    <mergeCell ref="AI3:AI4"/>
    <mergeCell ref="AW3:AW4"/>
    <mergeCell ref="AX3:AX4"/>
    <mergeCell ref="AZ3:AZ4"/>
    <mergeCell ref="BA3:BA4"/>
  </mergeCells>
  <conditionalFormatting sqref="C34:P41 V34:AH41 C3:AH32">
    <cfRule type="cellIs" dxfId="11" priority="8" operator="equal">
      <formula>0</formula>
    </cfRule>
  </conditionalFormatting>
  <conditionalFormatting sqref="AB2">
    <cfRule type="cellIs" dxfId="10" priority="7" operator="equal">
      <formula>0</formula>
    </cfRule>
  </conditionalFormatting>
  <conditionalFormatting sqref="AC2:AE2">
    <cfRule type="cellIs" dxfId="9" priority="6" operator="equal">
      <formula>0</formula>
    </cfRule>
  </conditionalFormatting>
  <conditionalFormatting sqref="AA2">
    <cfRule type="duplicateValues" dxfId="8" priority="5"/>
  </conditionalFormatting>
  <conditionalFormatting sqref="S34:S41 U34:U41">
    <cfRule type="cellIs" dxfId="7" priority="4" operator="equal">
      <formula>0</formula>
    </cfRule>
  </conditionalFormatting>
  <conditionalFormatting sqref="R34:R41">
    <cfRule type="cellIs" dxfId="6" priority="3" operator="equal">
      <formula>0</formula>
    </cfRule>
  </conditionalFormatting>
  <conditionalFormatting sqref="Q34:Q41">
    <cfRule type="cellIs" dxfId="5" priority="2" operator="equal">
      <formula>0</formula>
    </cfRule>
  </conditionalFormatting>
  <conditionalFormatting sqref="T34:T41">
    <cfRule type="cellIs" dxfId="4" priority="1" operator="equal">
      <formula>0</formula>
    </cfRule>
  </conditionalFormatting>
  <pageMargins left="0.7" right="0.7" top="0.75" bottom="0.75" header="0.3" footer="0.3"/>
  <pageSetup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C68D-8FB8-8640-A247-9CBB25A43987}">
  <dimension ref="A1:BA53"/>
  <sheetViews>
    <sheetView zoomScaleNormal="100" workbookViewId="0">
      <pane xSplit="2" ySplit="2" topLeftCell="C3" activePane="bottomRight" state="frozen"/>
      <selection pane="topRight" activeCell="F1" sqref="F1"/>
      <selection pane="bottomLeft" activeCell="A3" sqref="A3"/>
      <selection pane="bottomRight" activeCell="AT2" sqref="AT2"/>
    </sheetView>
  </sheetViews>
  <sheetFormatPr baseColWidth="10" defaultColWidth="8.83203125" defaultRowHeight="16" x14ac:dyDescent="0.2"/>
  <cols>
    <col min="1" max="1" width="13.83203125" style="20" bestFit="1" customWidth="1"/>
    <col min="2" max="2" width="19.33203125" style="20" bestFit="1" customWidth="1"/>
    <col min="3" max="3" width="6.6640625" bestFit="1" customWidth="1"/>
    <col min="4" max="5" width="7" bestFit="1" customWidth="1"/>
    <col min="6" max="6" width="7.33203125" bestFit="1" customWidth="1"/>
    <col min="7" max="7" width="6.6640625" bestFit="1" customWidth="1"/>
    <col min="8" max="8" width="7" bestFit="1" customWidth="1"/>
    <col min="9" max="9" width="7.33203125" bestFit="1" customWidth="1"/>
    <col min="10" max="10" width="5.83203125" bestFit="1" customWidth="1"/>
    <col min="11" max="11" width="7" bestFit="1" customWidth="1"/>
    <col min="12" max="13" width="7.33203125" bestFit="1" customWidth="1"/>
    <col min="14" max="14" width="7" bestFit="1" customWidth="1"/>
    <col min="15" max="17" width="5.5" bestFit="1" customWidth="1"/>
    <col min="18" max="18" width="5.6640625" bestFit="1" customWidth="1"/>
    <col min="19" max="19" width="5" bestFit="1" customWidth="1"/>
    <col min="20" max="20" width="5.33203125" bestFit="1" customWidth="1"/>
    <col min="21" max="21" width="5.6640625" customWidth="1"/>
    <col min="22" max="22" width="5" bestFit="1" customWidth="1"/>
    <col min="23" max="23" width="5.1640625" bestFit="1" customWidth="1"/>
    <col min="24" max="24" width="5.6640625" customWidth="1"/>
    <col min="25" max="25" width="5.1640625" bestFit="1" customWidth="1"/>
    <col min="26" max="32" width="5.6640625" customWidth="1"/>
    <col min="33" max="33" width="18.33203125" bestFit="1" customWidth="1"/>
    <col min="34" max="34" width="9.6640625" bestFit="1" customWidth="1"/>
    <col min="35" max="35" width="10.5" style="21" bestFit="1" customWidth="1"/>
    <col min="36" max="36" width="9.33203125" customWidth="1"/>
    <col min="37" max="37" width="8.83203125" customWidth="1"/>
    <col min="38" max="42" width="9" customWidth="1"/>
    <col min="43" max="43" width="5.6640625" customWidth="1"/>
    <col min="44" max="44" width="7" customWidth="1"/>
    <col min="45" max="45" width="5.6640625" customWidth="1"/>
    <col min="46" max="48" width="9" customWidth="1"/>
    <col min="49" max="50" width="10.6640625" customWidth="1"/>
    <col min="51" max="51" width="9" customWidth="1"/>
    <col min="52" max="53" width="10.6640625" customWidth="1"/>
  </cols>
  <sheetData>
    <row r="1" spans="1:53" s="1" customFormat="1" ht="20.25" customHeight="1" thickBot="1" x14ac:dyDescent="0.25">
      <c r="C1" s="2">
        <v>10</v>
      </c>
      <c r="D1" s="2">
        <v>15</v>
      </c>
      <c r="E1" s="2">
        <v>20</v>
      </c>
      <c r="F1" s="2">
        <v>20</v>
      </c>
      <c r="G1" s="2">
        <v>20</v>
      </c>
      <c r="H1" s="2">
        <v>25</v>
      </c>
      <c r="I1" s="2">
        <v>25</v>
      </c>
      <c r="J1" s="55">
        <v>35</v>
      </c>
      <c r="K1" s="2">
        <v>1</v>
      </c>
      <c r="L1" s="2">
        <v>30</v>
      </c>
      <c r="M1" s="2">
        <v>50</v>
      </c>
      <c r="N1" s="2">
        <v>100</v>
      </c>
      <c r="O1" s="2">
        <v>250</v>
      </c>
      <c r="P1" s="2">
        <v>228</v>
      </c>
      <c r="Q1" s="2">
        <v>35</v>
      </c>
      <c r="R1" s="2">
        <v>35</v>
      </c>
      <c r="S1" s="2">
        <v>70</v>
      </c>
      <c r="T1" s="2">
        <v>30</v>
      </c>
      <c r="U1" s="2">
        <v>40</v>
      </c>
      <c r="V1" s="2">
        <v>35</v>
      </c>
      <c r="W1" s="2">
        <v>60</v>
      </c>
      <c r="X1" s="2">
        <v>55</v>
      </c>
      <c r="Y1" s="2">
        <v>60</v>
      </c>
      <c r="Z1" s="2">
        <v>80</v>
      </c>
      <c r="AA1" s="2">
        <v>65</v>
      </c>
      <c r="AB1" s="2">
        <v>250</v>
      </c>
      <c r="AC1" s="2">
        <v>25</v>
      </c>
      <c r="AD1" s="2">
        <v>50</v>
      </c>
      <c r="AE1" s="2">
        <v>100</v>
      </c>
      <c r="AG1" s="34"/>
      <c r="AH1" s="3"/>
      <c r="AI1" s="37" t="e">
        <f>SUM(AI3:AI47)</f>
        <v>#REF!</v>
      </c>
      <c r="AK1" s="632" t="s">
        <v>0</v>
      </c>
      <c r="AL1" s="633"/>
      <c r="AM1" s="633"/>
      <c r="AN1" s="633"/>
      <c r="AO1" s="633"/>
      <c r="AP1" s="634"/>
      <c r="AT1" s="635" t="s">
        <v>1</v>
      </c>
      <c r="AU1" s="636"/>
      <c r="AV1" s="636"/>
      <c r="AW1" s="633"/>
      <c r="AX1" s="634"/>
      <c r="AZ1" s="637" t="s">
        <v>2</v>
      </c>
      <c r="BA1" s="637"/>
    </row>
    <row r="2" spans="1:53" s="9" customFormat="1" ht="136" x14ac:dyDescent="0.2">
      <c r="A2" s="23" t="s">
        <v>4</v>
      </c>
      <c r="B2" s="4" t="s">
        <v>5</v>
      </c>
      <c r="C2" s="53" t="s">
        <v>54</v>
      </c>
      <c r="D2" s="53" t="s">
        <v>53</v>
      </c>
      <c r="E2" s="53" t="s">
        <v>65</v>
      </c>
      <c r="F2" s="53" t="s">
        <v>59</v>
      </c>
      <c r="G2" s="53" t="s">
        <v>57</v>
      </c>
      <c r="H2" s="53" t="s">
        <v>60</v>
      </c>
      <c r="I2" s="53" t="s">
        <v>55</v>
      </c>
      <c r="J2" s="53" t="s">
        <v>6</v>
      </c>
      <c r="K2" s="53" t="s">
        <v>52</v>
      </c>
      <c r="L2" s="53" t="s">
        <v>62</v>
      </c>
      <c r="M2" s="53" t="s">
        <v>49</v>
      </c>
      <c r="N2" s="53" t="s">
        <v>63</v>
      </c>
      <c r="O2" s="53" t="s">
        <v>66</v>
      </c>
      <c r="P2" s="5"/>
      <c r="Q2" s="6"/>
      <c r="R2" s="6"/>
      <c r="S2" s="6"/>
      <c r="T2" s="5"/>
      <c r="U2" s="5"/>
      <c r="V2" s="6"/>
      <c r="W2" s="5"/>
      <c r="X2" s="5"/>
      <c r="Y2" s="6"/>
      <c r="Z2" s="6"/>
      <c r="AA2" s="6"/>
      <c r="AB2" s="5"/>
      <c r="AC2" s="5"/>
      <c r="AD2" s="5"/>
      <c r="AE2" s="5"/>
      <c r="AF2" s="7" t="s">
        <v>9</v>
      </c>
      <c r="AG2" s="8" t="s">
        <v>10</v>
      </c>
      <c r="AH2" s="35" t="s">
        <v>44</v>
      </c>
      <c r="AI2" s="36" t="s">
        <v>11</v>
      </c>
      <c r="AJ2" s="9" t="s">
        <v>12</v>
      </c>
      <c r="AK2" s="10" t="s">
        <v>13</v>
      </c>
      <c r="AL2" s="11" t="s">
        <v>14</v>
      </c>
      <c r="AM2" s="12" t="s">
        <v>15</v>
      </c>
      <c r="AN2" s="11" t="s">
        <v>16</v>
      </c>
      <c r="AO2" s="13" t="s">
        <v>17</v>
      </c>
      <c r="AP2" s="11" t="s">
        <v>18</v>
      </c>
      <c r="AQ2" s="9" t="s">
        <v>12</v>
      </c>
      <c r="AR2" s="41" t="s">
        <v>19</v>
      </c>
      <c r="AS2" s="42" t="s">
        <v>12</v>
      </c>
      <c r="AT2" s="43" t="s">
        <v>20</v>
      </c>
      <c r="AU2" s="44" t="s">
        <v>21</v>
      </c>
      <c r="AV2" s="45" t="s">
        <v>22</v>
      </c>
      <c r="AW2" s="40" t="s">
        <v>48</v>
      </c>
      <c r="AX2" s="52" t="s">
        <v>23</v>
      </c>
      <c r="AZ2" s="14" t="s">
        <v>24</v>
      </c>
      <c r="BA2" s="14" t="s">
        <v>25</v>
      </c>
    </row>
    <row r="3" spans="1:53" x14ac:dyDescent="0.2">
      <c r="A3" s="31" t="s">
        <v>26</v>
      </c>
      <c r="B3" s="18" t="s">
        <v>28</v>
      </c>
      <c r="C3" s="22" t="e">
        <f>SUMIFS('Sales Details'!#REF!,'Sales Details'!#REF!,$B3,'Sales Details'!$A:$A,$A3,'Sales Details'!$D:$D,C$2)</f>
        <v>#REF!</v>
      </c>
      <c r="D3" s="22" t="e">
        <f>SUMIFS('Sales Details'!#REF!,'Sales Details'!#REF!,$B3,'Sales Details'!$A:$A,$A3,'Sales Details'!$D:$D,D$2)</f>
        <v>#REF!</v>
      </c>
      <c r="E3" s="22" t="e">
        <f>SUMIFS('Sales Details'!#REF!,'Sales Details'!#REF!,$B3,'Sales Details'!$A:$A,$A3,'Sales Details'!$D:$D,E$2)</f>
        <v>#REF!</v>
      </c>
      <c r="F3" s="22" t="e">
        <f>SUMIFS('Sales Details'!#REF!,'Sales Details'!#REF!,$B3,'Sales Details'!$A:$A,$A3,'Sales Details'!$D:$D,F$2)</f>
        <v>#REF!</v>
      </c>
      <c r="G3" s="22" t="e">
        <f>SUMIFS('Sales Details'!#REF!,'Sales Details'!#REF!,$B3,'Sales Details'!$A:$A,$A3,'Sales Details'!$D:$D,G$2)</f>
        <v>#REF!</v>
      </c>
      <c r="H3" s="22" t="e">
        <f>SUMIFS('Sales Details'!#REF!,'Sales Details'!#REF!,$B3,'Sales Details'!$A:$A,$A3,'Sales Details'!$D:$D,H$2)</f>
        <v>#REF!</v>
      </c>
      <c r="I3" s="22" t="e">
        <f>SUMIFS('Sales Details'!#REF!,'Sales Details'!#REF!,$B3,'Sales Details'!$A:$A,$A3,'Sales Details'!$D:$D,I$2)</f>
        <v>#REF!</v>
      </c>
      <c r="J3" s="22" t="e">
        <f>SUMIFS('Sales Details'!#REF!,'Sales Details'!#REF!,$B3,'Sales Details'!$A:$A,$A3,'Sales Details'!$D:$D,J$2)</f>
        <v>#REF!</v>
      </c>
      <c r="K3" s="22" t="e">
        <f>SUMIFS('Sales Details'!#REF!,'Sales Details'!#REF!,$B3,'Sales Details'!$A:$A,$A3,'Sales Details'!$D:$D,K$2)</f>
        <v>#REF!</v>
      </c>
      <c r="L3" s="22" t="e">
        <f>SUMIFS('Sales Details'!#REF!,'Sales Details'!#REF!,$B3,'Sales Details'!$A:$A,$A3,'Sales Details'!$D:$D,L$2)</f>
        <v>#REF!</v>
      </c>
      <c r="M3" s="22" t="e">
        <f>SUMIFS('Sales Details'!#REF!,'Sales Details'!#REF!,$B3,'Sales Details'!$A:$A,$A3,'Sales Details'!$D:$D,M$2)</f>
        <v>#REF!</v>
      </c>
      <c r="N3" s="22" t="e">
        <f>SUMIFS('Sales Details'!#REF!,'Sales Details'!#REF!,$B3,'Sales Details'!$A:$A,$A3,'Sales Details'!$D:$D,N$2)</f>
        <v>#REF!</v>
      </c>
      <c r="O3" s="24"/>
      <c r="P3" s="24"/>
      <c r="Q3" s="24"/>
      <c r="R3" s="24"/>
      <c r="S3" s="24"/>
      <c r="T3" s="24"/>
      <c r="U3" s="24"/>
      <c r="V3" s="24"/>
      <c r="W3" s="24"/>
      <c r="X3" s="24"/>
      <c r="Y3" s="24"/>
      <c r="Z3" s="24"/>
      <c r="AA3" s="24"/>
      <c r="AB3" s="24"/>
      <c r="AC3" s="24"/>
      <c r="AD3" s="24"/>
      <c r="AE3" s="24"/>
      <c r="AF3" s="22" t="e">
        <f>SUMIFS('Sales Details'!#REF!,'Sales Details'!#REF!,$B3,'Sales Details'!$A:$A,$A3,'Sales Details'!$D:$D,AF$2)</f>
        <v>#REF!</v>
      </c>
      <c r="AG3" s="22" t="e">
        <f>SUMIFS('Sales Details'!#REF!,'Sales Details'!#REF!,$B3,'Sales Details'!$A:$A,$A3,'Sales Details'!$D:$D,AG$2)</f>
        <v>#REF!</v>
      </c>
      <c r="AH3" s="22" t="e">
        <f>SUM(C3:AG3)</f>
        <v>#REF!</v>
      </c>
      <c r="AI3" s="638" t="e">
        <f>SUM(AH3:AH5)</f>
        <v>#REF!</v>
      </c>
      <c r="AJ3" s="16"/>
      <c r="AK3" s="17" t="e">
        <f>SUMIFS('Sales Details'!#REF!,'Sales Details'!#REF!,$B3,'Sales Details'!$A:$A,$A3,'Sales Details'!#REF!,AK$2)</f>
        <v>#REF!</v>
      </c>
      <c r="AL3" s="17"/>
      <c r="AM3" s="17"/>
      <c r="AN3" s="17"/>
      <c r="AO3" s="17" t="e">
        <f>SUMIFS('Sales Details'!#REF!,'Sales Details'!#REF!,$B3,'Sales Details'!$A:$A,$A3,'Sales Details'!#REF!,AO$2)</f>
        <v>#REF!</v>
      </c>
      <c r="AP3" s="17"/>
      <c r="AQ3" s="17"/>
      <c r="AR3" s="46"/>
      <c r="AS3" s="17"/>
      <c r="AT3" s="641" t="e">
        <f>SUM(AK3:AO4)*0.3</f>
        <v>#REF!</v>
      </c>
      <c r="AU3" s="17"/>
      <c r="AV3" s="643" t="e">
        <f>SUM(AK3:AO4)*0.02</f>
        <v>#REF!</v>
      </c>
      <c r="AW3" s="645" t="e">
        <f>SUM(AT3:AV5)</f>
        <v>#REF!</v>
      </c>
      <c r="AX3" s="648" t="e">
        <f>SUM(AK3:AO5)*0.05</f>
        <v>#REF!</v>
      </c>
      <c r="AY3" s="17"/>
      <c r="AZ3" s="648" t="e">
        <f>SUM(AK3:AO4)*0.63</f>
        <v>#REF!</v>
      </c>
      <c r="BA3" s="641" t="e">
        <f>AO5*0.4</f>
        <v>#REF!</v>
      </c>
    </row>
    <row r="4" spans="1:53" x14ac:dyDescent="0.2">
      <c r="A4" s="31" t="s">
        <v>26</v>
      </c>
      <c r="B4" s="18" t="s">
        <v>29</v>
      </c>
      <c r="C4" s="22" t="e">
        <f>SUMIFS('Sales Details'!#REF!,'Sales Details'!#REF!,$B4,'Sales Details'!$A:$A,$A4,'Sales Details'!$D:$D,C$2)</f>
        <v>#REF!</v>
      </c>
      <c r="D4" s="22" t="e">
        <f>SUMIFS('Sales Details'!#REF!,'Sales Details'!#REF!,$B4,'Sales Details'!$A:$A,$A4,'Sales Details'!$D:$D,D$2)</f>
        <v>#REF!</v>
      </c>
      <c r="E4" s="22" t="e">
        <f>SUMIFS('Sales Details'!#REF!,'Sales Details'!#REF!,$B4,'Sales Details'!$A:$A,$A4,'Sales Details'!$D:$D,E$2)</f>
        <v>#REF!</v>
      </c>
      <c r="F4" s="22" t="e">
        <f>SUMIFS('Sales Details'!#REF!,'Sales Details'!#REF!,$B4,'Sales Details'!$A:$A,$A4,'Sales Details'!$D:$D,F$2)</f>
        <v>#REF!</v>
      </c>
      <c r="G4" s="22" t="e">
        <f>SUMIFS('Sales Details'!#REF!,'Sales Details'!#REF!,$B4,'Sales Details'!$A:$A,$A4,'Sales Details'!$D:$D,G$2)</f>
        <v>#REF!</v>
      </c>
      <c r="H4" s="22" t="e">
        <f>SUMIFS('Sales Details'!#REF!,'Sales Details'!#REF!,$B4,'Sales Details'!$A:$A,$A4,'Sales Details'!$D:$D,H$2)</f>
        <v>#REF!</v>
      </c>
      <c r="I4" s="22" t="e">
        <f>SUMIFS('Sales Details'!#REF!,'Sales Details'!#REF!,$B4,'Sales Details'!$A:$A,$A4,'Sales Details'!$D:$D,I$2)</f>
        <v>#REF!</v>
      </c>
      <c r="J4" s="22" t="e">
        <f>SUMIFS('Sales Details'!#REF!,'Sales Details'!#REF!,$B4,'Sales Details'!$A:$A,$A4,'Sales Details'!$D:$D,J$2)</f>
        <v>#REF!</v>
      </c>
      <c r="K4" s="22" t="e">
        <f>SUMIFS('Sales Details'!#REF!,'Sales Details'!#REF!,$B4,'Sales Details'!$A:$A,$A4,'Sales Details'!$D:$D,K$2)</f>
        <v>#REF!</v>
      </c>
      <c r="L4" s="22" t="e">
        <f>SUMIFS('Sales Details'!#REF!,'Sales Details'!#REF!,$B4,'Sales Details'!$A:$A,$A4,'Sales Details'!$D:$D,L$2)</f>
        <v>#REF!</v>
      </c>
      <c r="M4" s="22" t="e">
        <f>SUMIFS('Sales Details'!#REF!,'Sales Details'!#REF!,$B4,'Sales Details'!$A:$A,$A4,'Sales Details'!$D:$D,M$2)</f>
        <v>#REF!</v>
      </c>
      <c r="N4" s="22" t="e">
        <f>SUMIFS('Sales Details'!#REF!,'Sales Details'!#REF!,$B4,'Sales Details'!$A:$A,$A4,'Sales Details'!$D:$D,N$2)</f>
        <v>#REF!</v>
      </c>
      <c r="O4" s="24"/>
      <c r="P4" s="24"/>
      <c r="Q4" s="24"/>
      <c r="R4" s="24"/>
      <c r="S4" s="24"/>
      <c r="T4" s="24"/>
      <c r="U4" s="24"/>
      <c r="V4" s="24"/>
      <c r="W4" s="24"/>
      <c r="X4" s="24"/>
      <c r="Y4" s="24"/>
      <c r="Z4" s="24"/>
      <c r="AA4" s="24"/>
      <c r="AB4" s="24"/>
      <c r="AC4" s="24"/>
      <c r="AD4" s="24"/>
      <c r="AE4" s="24"/>
      <c r="AF4" s="22" t="e">
        <f>SUMIFS('Sales Details'!#REF!,'Sales Details'!#REF!,$B4,'Sales Details'!$A:$A,$A4,'Sales Details'!$D:$D,AF$2)</f>
        <v>#REF!</v>
      </c>
      <c r="AG4" s="22" t="e">
        <f>SUMIFS('Sales Details'!#REF!,'Sales Details'!#REF!,$B4,'Sales Details'!$A:$A,$A4,'Sales Details'!$D:$D,AG$2)</f>
        <v>#REF!</v>
      </c>
      <c r="AH4" s="22" t="e">
        <f t="shared" ref="AH4:AH47" si="0">SUM(C4:AG4)</f>
        <v>#REF!</v>
      </c>
      <c r="AI4" s="639"/>
      <c r="AJ4" s="16"/>
      <c r="AK4" s="17" t="e">
        <f>SUMIFS('Sales Details'!#REF!,'Sales Details'!#REF!,$B4,'Sales Details'!$A:$A,$A4,'Sales Details'!#REF!,AK$2)</f>
        <v>#REF!</v>
      </c>
      <c r="AL4" s="17"/>
      <c r="AM4" s="17"/>
      <c r="AN4" s="17"/>
      <c r="AO4" s="17" t="e">
        <f>SUMIFS('Sales Details'!#REF!,'Sales Details'!#REF!,$B4,'Sales Details'!$A:$A,$A4,'Sales Details'!#REF!,AO$2)</f>
        <v>#REF!</v>
      </c>
      <c r="AP4" s="17"/>
      <c r="AQ4" s="17"/>
      <c r="AR4" s="46"/>
      <c r="AS4" s="17"/>
      <c r="AT4" s="642"/>
      <c r="AU4" s="17"/>
      <c r="AV4" s="644"/>
      <c r="AW4" s="646"/>
      <c r="AX4" s="649"/>
      <c r="AY4" s="17"/>
      <c r="AZ4" s="649"/>
      <c r="BA4" s="642"/>
    </row>
    <row r="5" spans="1:53" ht="17" thickBot="1" x14ac:dyDescent="0.25">
      <c r="A5" s="32" t="s">
        <v>26</v>
      </c>
      <c r="B5" s="25" t="s">
        <v>27</v>
      </c>
      <c r="C5" s="26"/>
      <c r="D5" s="26"/>
      <c r="E5" s="26"/>
      <c r="F5" s="26"/>
      <c r="G5" s="26"/>
      <c r="H5" s="26"/>
      <c r="I5" s="26"/>
      <c r="J5" s="26"/>
      <c r="K5" s="26"/>
      <c r="L5" s="26"/>
      <c r="M5" s="26"/>
      <c r="N5" s="26"/>
      <c r="O5" s="27" t="e">
        <f>SUMIFS('Sales Details'!#REF!,'Sales Details'!#REF!,$B5,'Sales Details'!$A:$A,$A5,'Sales Details'!$D:$D,O$2)</f>
        <v>#REF!</v>
      </c>
      <c r="P5" s="27" t="e">
        <f>SUMIFS('Sales Details'!#REF!,'Sales Details'!#REF!,$B5,'Sales Details'!$A:$A,$A5,'Sales Details'!$D:$D,P$2)</f>
        <v>#REF!</v>
      </c>
      <c r="Q5" s="27" t="e">
        <f>SUMIFS('Sales Details'!#REF!,'Sales Details'!#REF!,$B5,'Sales Details'!$A:$A,$A5,'Sales Details'!$D:$D,Q$2)</f>
        <v>#REF!</v>
      </c>
      <c r="R5" s="27" t="e">
        <f>SUMIFS('Sales Details'!#REF!,'Sales Details'!#REF!,$B5,'Sales Details'!$A:$A,$A5,'Sales Details'!$D:$D,R$2)</f>
        <v>#REF!</v>
      </c>
      <c r="S5" s="27" t="e">
        <f>SUMIFS('Sales Details'!#REF!,'Sales Details'!#REF!,$B5,'Sales Details'!$A:$A,$A5,'Sales Details'!$D:$D,S$2)</f>
        <v>#REF!</v>
      </c>
      <c r="T5" s="27" t="e">
        <f>SUMIFS('Sales Details'!#REF!,'Sales Details'!#REF!,$B5,'Sales Details'!$A:$A,$A5,'Sales Details'!$D:$D,T$2)</f>
        <v>#REF!</v>
      </c>
      <c r="U5" s="27" t="e">
        <f>SUMIFS('Sales Details'!#REF!,'Sales Details'!#REF!,$B5,'Sales Details'!$A:$A,$A5,'Sales Details'!$D:$D,U$2)</f>
        <v>#REF!</v>
      </c>
      <c r="V5" s="27" t="e">
        <f>SUMIFS('Sales Details'!#REF!,'Sales Details'!#REF!,$B5,'Sales Details'!$A:$A,$A5,'Sales Details'!$D:$D,V$2)</f>
        <v>#REF!</v>
      </c>
      <c r="W5" s="27" t="e">
        <f>SUMIFS('Sales Details'!#REF!,'Sales Details'!#REF!,$B5,'Sales Details'!$A:$A,$A5,'Sales Details'!$D:$D,W$2)</f>
        <v>#REF!</v>
      </c>
      <c r="X5" s="27" t="e">
        <f>SUMIFS('Sales Details'!#REF!,'Sales Details'!#REF!,$B5,'Sales Details'!$A:$A,$A5,'Sales Details'!$D:$D,X$2)</f>
        <v>#REF!</v>
      </c>
      <c r="Y5" s="27" t="e">
        <f>SUMIFS('Sales Details'!#REF!,'Sales Details'!#REF!,$B5,'Sales Details'!$A:$A,$A5,'Sales Details'!$D:$D,Y$2)</f>
        <v>#REF!</v>
      </c>
      <c r="Z5" s="27" t="e">
        <f>SUMIFS('Sales Details'!#REF!,'Sales Details'!#REF!,$B5,'Sales Details'!$A:$A,$A5,'Sales Details'!$D:$D,Z$2)</f>
        <v>#REF!</v>
      </c>
      <c r="AA5" s="27" t="e">
        <f>SUMIFS('Sales Details'!#REF!,'Sales Details'!#REF!,$B5,'Sales Details'!$A:$A,$A5,'Sales Details'!$D:$D,AA$2)</f>
        <v>#REF!</v>
      </c>
      <c r="AB5" s="27" t="e">
        <f>SUMIFS('Sales Details'!#REF!,'Sales Details'!#REF!,$B5,'Sales Details'!$A:$A,$A5,'Sales Details'!$D:$D,AB$2)</f>
        <v>#REF!</v>
      </c>
      <c r="AC5" s="27" t="e">
        <f>SUMIFS('Sales Details'!#REF!,'Sales Details'!#REF!,$B5,'Sales Details'!$A:$A,$A5,'Sales Details'!$D:$D,AC$2)</f>
        <v>#REF!</v>
      </c>
      <c r="AD5" s="27" t="e">
        <f>SUMIFS('Sales Details'!#REF!,'Sales Details'!#REF!,$B5,'Sales Details'!$A:$A,$A5,'Sales Details'!$D:$D,AD$2)</f>
        <v>#REF!</v>
      </c>
      <c r="AE5" s="27" t="e">
        <f>SUMIFS('Sales Details'!#REF!,'Sales Details'!#REF!,$B5,'Sales Details'!$A:$A,$A5,'Sales Details'!$D:$D,AE$2)</f>
        <v>#REF!</v>
      </c>
      <c r="AF5" s="27" t="e">
        <f>SUMIFS('Sales Details'!#REF!,'Sales Details'!#REF!,$B5,'Sales Details'!$A:$A,$A5,'Sales Details'!$D:$D,AF$2)</f>
        <v>#REF!</v>
      </c>
      <c r="AG5" s="27" t="e">
        <f>SUMIFS('Sales Details'!#REF!,'Sales Details'!#REF!,$B5,'Sales Details'!$A:$A,$A5,'Sales Details'!$D:$D,AG$2)</f>
        <v>#REF!</v>
      </c>
      <c r="AH5" s="27" t="e">
        <f t="shared" si="0"/>
        <v>#REF!</v>
      </c>
      <c r="AI5" s="640"/>
      <c r="AJ5" s="16"/>
      <c r="AK5" s="19"/>
      <c r="AL5" s="19"/>
      <c r="AM5" s="19"/>
      <c r="AN5" s="19"/>
      <c r="AO5" s="19" t="e">
        <f>SUMIFS('Sales Details'!#REF!,'Sales Details'!#REF!,$B5,'Sales Details'!$A:$A,$A5,'Sales Details'!#REF!,AO$2)</f>
        <v>#REF!</v>
      </c>
      <c r="AP5" s="19"/>
      <c r="AQ5" s="17"/>
      <c r="AR5" s="47"/>
      <c r="AS5" s="19"/>
      <c r="AT5" s="19"/>
      <c r="AU5" s="19" t="e">
        <f>AO5*0.35</f>
        <v>#REF!</v>
      </c>
      <c r="AV5" s="48" t="e">
        <f>AO5*0.02</f>
        <v>#REF!</v>
      </c>
      <c r="AW5" s="647"/>
      <c r="AX5" s="650"/>
      <c r="AY5" s="19"/>
      <c r="AZ5" s="650"/>
      <c r="BA5" s="651"/>
    </row>
    <row r="6" spans="1:53" x14ac:dyDescent="0.2">
      <c r="A6" s="31" t="s">
        <v>30</v>
      </c>
      <c r="B6" s="18" t="s">
        <v>28</v>
      </c>
      <c r="C6" s="22" t="e">
        <f>SUMIFS('Sales Details'!#REF!,'Sales Details'!#REF!,$B6,'Sales Details'!$A:$A,$A6,'Sales Details'!$D:$D,C$2)</f>
        <v>#REF!</v>
      </c>
      <c r="D6" s="22" t="e">
        <f>SUMIFS('Sales Details'!#REF!,'Sales Details'!#REF!,$B6,'Sales Details'!$A:$A,$A6,'Sales Details'!$D:$D,D$2)</f>
        <v>#REF!</v>
      </c>
      <c r="E6" s="22" t="e">
        <f>SUMIFS('Sales Details'!#REF!,'Sales Details'!#REF!,$B6,'Sales Details'!$A:$A,$A6,'Sales Details'!$D:$D,E$2)</f>
        <v>#REF!</v>
      </c>
      <c r="F6" s="22" t="e">
        <f>SUMIFS('Sales Details'!#REF!,'Sales Details'!#REF!,$B6,'Sales Details'!$A:$A,$A6,'Sales Details'!$D:$D,F$2)</f>
        <v>#REF!</v>
      </c>
      <c r="G6" s="22" t="e">
        <f>SUMIFS('Sales Details'!#REF!,'Sales Details'!#REF!,$B6,'Sales Details'!$A:$A,$A6,'Sales Details'!$D:$D,G$2)</f>
        <v>#REF!</v>
      </c>
      <c r="H6" s="22" t="e">
        <f>SUMIFS('Sales Details'!#REF!,'Sales Details'!#REF!,$B6,'Sales Details'!$A:$A,$A6,'Sales Details'!$D:$D,H$2)</f>
        <v>#REF!</v>
      </c>
      <c r="I6" s="22" t="e">
        <f>SUMIFS('Sales Details'!#REF!,'Sales Details'!#REF!,$B6,'Sales Details'!$A:$A,$A6,'Sales Details'!$D:$D,I$2)</f>
        <v>#REF!</v>
      </c>
      <c r="J6" s="22" t="e">
        <f>SUMIFS('Sales Details'!#REF!,'Sales Details'!#REF!,$B6,'Sales Details'!$A:$A,$A6,'Sales Details'!$D:$D,J$2)</f>
        <v>#REF!</v>
      </c>
      <c r="K6" s="22" t="e">
        <f>SUMIFS('Sales Details'!#REF!,'Sales Details'!#REF!,$B6,'Sales Details'!$A:$A,$A6,'Sales Details'!$D:$D,K$2)</f>
        <v>#REF!</v>
      </c>
      <c r="L6" s="22" t="e">
        <f>SUMIFS('Sales Details'!#REF!,'Sales Details'!#REF!,$B6,'Sales Details'!$A:$A,$A6,'Sales Details'!$D:$D,L$2)</f>
        <v>#REF!</v>
      </c>
      <c r="M6" s="22" t="e">
        <f>SUMIFS('Sales Details'!#REF!,'Sales Details'!#REF!,$B6,'Sales Details'!$A:$A,$A6,'Sales Details'!$D:$D,M$2)</f>
        <v>#REF!</v>
      </c>
      <c r="N6" s="22" t="e">
        <f>SUMIFS('Sales Details'!#REF!,'Sales Details'!#REF!,$B6,'Sales Details'!$A:$A,$A6,'Sales Details'!$D:$D,N$2)</f>
        <v>#REF!</v>
      </c>
      <c r="O6" s="24"/>
      <c r="P6" s="24"/>
      <c r="Q6" s="24"/>
      <c r="R6" s="24"/>
      <c r="S6" s="24"/>
      <c r="T6" s="24"/>
      <c r="U6" s="24"/>
      <c r="V6" s="24"/>
      <c r="W6" s="24"/>
      <c r="X6" s="24"/>
      <c r="Y6" s="24"/>
      <c r="Z6" s="24"/>
      <c r="AA6" s="24"/>
      <c r="AB6" s="24"/>
      <c r="AC6" s="24"/>
      <c r="AD6" s="24"/>
      <c r="AE6" s="24"/>
      <c r="AF6" s="22" t="e">
        <f>SUMIFS('Sales Details'!#REF!,'Sales Details'!#REF!,$B6,'Sales Details'!$A:$A,$A6,'Sales Details'!$D:$D,AF$2)</f>
        <v>#REF!</v>
      </c>
      <c r="AG6" s="22" t="e">
        <f>SUMIFS('Sales Details'!#REF!,'Sales Details'!#REF!,$B6,'Sales Details'!$A:$A,$A6,'Sales Details'!$D:$D,AG$2)</f>
        <v>#REF!</v>
      </c>
      <c r="AH6" s="22" t="e">
        <f t="shared" si="0"/>
        <v>#REF!</v>
      </c>
      <c r="AI6" s="639" t="e">
        <f>SUM(AH6:AH8)</f>
        <v>#REF!</v>
      </c>
      <c r="AJ6" s="16"/>
      <c r="AK6" s="17" t="e">
        <f>SUMIFS('Sales Details'!#REF!,'Sales Details'!#REF!,$B6,'Sales Details'!$A:$A,$A6,'Sales Details'!#REF!,AK$2)</f>
        <v>#REF!</v>
      </c>
      <c r="AL6" s="17"/>
      <c r="AM6" s="17"/>
      <c r="AN6" s="17"/>
      <c r="AO6" s="17" t="e">
        <f>SUMIFS('Sales Details'!#REF!,'Sales Details'!#REF!,$B6,'Sales Details'!$A:$A,$A6,'Sales Details'!#REF!,AO$2)</f>
        <v>#REF!</v>
      </c>
      <c r="AP6" s="17"/>
      <c r="AQ6" s="17"/>
      <c r="AR6" s="46"/>
      <c r="AS6" s="17"/>
      <c r="AT6" s="641" t="e">
        <f>SUM(AK6:AO7)*0.3</f>
        <v>#REF!</v>
      </c>
      <c r="AU6" s="17"/>
      <c r="AV6" s="643" t="e">
        <f>SUM(AK6:AO7)*0.02</f>
        <v>#REF!</v>
      </c>
      <c r="AW6" s="645" t="e">
        <f>SUM(AT6:AV8)</f>
        <v>#REF!</v>
      </c>
      <c r="AX6" s="648" t="e">
        <f>SUM(AK6:AO8)*0.05</f>
        <v>#REF!</v>
      </c>
      <c r="AY6" s="17"/>
      <c r="AZ6" s="648" t="e">
        <f>SUM(AK6:AO7)*0.63</f>
        <v>#REF!</v>
      </c>
      <c r="BA6" s="641" t="e">
        <f>AO8*0.4</f>
        <v>#REF!</v>
      </c>
    </row>
    <row r="7" spans="1:53" x14ac:dyDescent="0.2">
      <c r="A7" s="31" t="s">
        <v>30</v>
      </c>
      <c r="B7" s="18" t="s">
        <v>29</v>
      </c>
      <c r="C7" s="22" t="e">
        <f>SUMIFS('Sales Details'!#REF!,'Sales Details'!#REF!,$B7,'Sales Details'!$A:$A,$A7,'Sales Details'!$D:$D,C$2)</f>
        <v>#REF!</v>
      </c>
      <c r="D7" s="22" t="e">
        <f>SUMIFS('Sales Details'!#REF!,'Sales Details'!#REF!,$B7,'Sales Details'!$A:$A,$A7,'Sales Details'!$D:$D,D$2)</f>
        <v>#REF!</v>
      </c>
      <c r="E7" s="22" t="e">
        <f>SUMIFS('Sales Details'!#REF!,'Sales Details'!#REF!,$B7,'Sales Details'!$A:$A,$A7,'Sales Details'!$D:$D,E$2)</f>
        <v>#REF!</v>
      </c>
      <c r="F7" s="22" t="e">
        <f>SUMIFS('Sales Details'!#REF!,'Sales Details'!#REF!,$B7,'Sales Details'!$A:$A,$A7,'Sales Details'!$D:$D,F$2)</f>
        <v>#REF!</v>
      </c>
      <c r="G7" s="22" t="e">
        <f>SUMIFS('Sales Details'!#REF!,'Sales Details'!#REF!,$B7,'Sales Details'!$A:$A,$A7,'Sales Details'!$D:$D,G$2)</f>
        <v>#REF!</v>
      </c>
      <c r="H7" s="22" t="e">
        <f>SUMIFS('Sales Details'!#REF!,'Sales Details'!#REF!,$B7,'Sales Details'!$A:$A,$A7,'Sales Details'!$D:$D,H$2)</f>
        <v>#REF!</v>
      </c>
      <c r="I7" s="22" t="e">
        <f>SUMIFS('Sales Details'!#REF!,'Sales Details'!#REF!,$B7,'Sales Details'!$A:$A,$A7,'Sales Details'!$D:$D,I$2)</f>
        <v>#REF!</v>
      </c>
      <c r="J7" s="22" t="e">
        <f>SUMIFS('Sales Details'!#REF!,'Sales Details'!#REF!,$B7,'Sales Details'!$A:$A,$A7,'Sales Details'!$D:$D,J$2)</f>
        <v>#REF!</v>
      </c>
      <c r="K7" s="22" t="e">
        <f>SUMIFS('Sales Details'!#REF!,'Sales Details'!#REF!,$B7,'Sales Details'!$A:$A,$A7,'Sales Details'!$D:$D,K$2)</f>
        <v>#REF!</v>
      </c>
      <c r="L7" s="22" t="e">
        <f>SUMIFS('Sales Details'!#REF!,'Sales Details'!#REF!,$B7,'Sales Details'!$A:$A,$A7,'Sales Details'!$D:$D,L$2)</f>
        <v>#REF!</v>
      </c>
      <c r="M7" s="22" t="e">
        <f>SUMIFS('Sales Details'!#REF!,'Sales Details'!#REF!,$B7,'Sales Details'!$A:$A,$A7,'Sales Details'!$D:$D,M$2)</f>
        <v>#REF!</v>
      </c>
      <c r="N7" s="22" t="e">
        <f>SUMIFS('Sales Details'!#REF!,'Sales Details'!#REF!,$B7,'Sales Details'!$A:$A,$A7,'Sales Details'!$D:$D,N$2)</f>
        <v>#REF!</v>
      </c>
      <c r="O7" s="24"/>
      <c r="P7" s="24"/>
      <c r="Q7" s="24"/>
      <c r="R7" s="24"/>
      <c r="S7" s="24"/>
      <c r="T7" s="24"/>
      <c r="U7" s="24"/>
      <c r="V7" s="24"/>
      <c r="W7" s="24"/>
      <c r="X7" s="24"/>
      <c r="Y7" s="24"/>
      <c r="Z7" s="24"/>
      <c r="AA7" s="24"/>
      <c r="AB7" s="24"/>
      <c r="AC7" s="24"/>
      <c r="AD7" s="24"/>
      <c r="AE7" s="24"/>
      <c r="AF7" s="22" t="e">
        <f>SUMIFS('Sales Details'!#REF!,'Sales Details'!#REF!,$B7,'Sales Details'!$A:$A,$A7,'Sales Details'!$D:$D,AF$2)</f>
        <v>#REF!</v>
      </c>
      <c r="AG7" s="22" t="e">
        <f>SUMIFS('Sales Details'!#REF!,'Sales Details'!#REF!,$B7,'Sales Details'!$A:$A,$A7,'Sales Details'!$D:$D,AG$2)</f>
        <v>#REF!</v>
      </c>
      <c r="AH7" s="22" t="e">
        <f t="shared" si="0"/>
        <v>#REF!</v>
      </c>
      <c r="AI7" s="639"/>
      <c r="AJ7" s="16"/>
      <c r="AK7" s="17" t="e">
        <f>SUMIFS('Sales Details'!#REF!,'Sales Details'!#REF!,$B7,'Sales Details'!$A:$A,$A7,'Sales Details'!#REF!,AK$2)</f>
        <v>#REF!</v>
      </c>
      <c r="AL7" s="17"/>
      <c r="AM7" s="17"/>
      <c r="AN7" s="17"/>
      <c r="AO7" s="17" t="e">
        <f>SUMIFS('Sales Details'!#REF!,'Sales Details'!#REF!,$B7,'Sales Details'!$A:$A,$A7,'Sales Details'!#REF!,AO$2)</f>
        <v>#REF!</v>
      </c>
      <c r="AP7" s="17"/>
      <c r="AQ7" s="17"/>
      <c r="AR7" s="46"/>
      <c r="AS7" s="17"/>
      <c r="AT7" s="642"/>
      <c r="AU7" s="17"/>
      <c r="AV7" s="644"/>
      <c r="AW7" s="646"/>
      <c r="AX7" s="649"/>
      <c r="AY7" s="17"/>
      <c r="AZ7" s="649"/>
      <c r="BA7" s="642"/>
    </row>
    <row r="8" spans="1:53" ht="17" thickBot="1" x14ac:dyDescent="0.25">
      <c r="A8" s="32" t="s">
        <v>30</v>
      </c>
      <c r="B8" s="25" t="s">
        <v>27</v>
      </c>
      <c r="C8" s="26"/>
      <c r="D8" s="26"/>
      <c r="E8" s="26"/>
      <c r="F8" s="26"/>
      <c r="G8" s="26"/>
      <c r="H8" s="26"/>
      <c r="I8" s="26"/>
      <c r="J8" s="26"/>
      <c r="K8" s="26"/>
      <c r="L8" s="26"/>
      <c r="M8" s="26"/>
      <c r="N8" s="26"/>
      <c r="O8" s="27" t="e">
        <f>SUMIFS('Sales Details'!#REF!,'Sales Details'!#REF!,$B8,'Sales Details'!$A:$A,$A8,'Sales Details'!$D:$D,O$2)</f>
        <v>#REF!</v>
      </c>
      <c r="P8" s="27" t="e">
        <f>SUMIFS('Sales Details'!#REF!,'Sales Details'!#REF!,$B8,'Sales Details'!$A:$A,$A8,'Sales Details'!$D:$D,P$2)</f>
        <v>#REF!</v>
      </c>
      <c r="Q8" s="27" t="e">
        <f>SUMIFS('Sales Details'!#REF!,'Sales Details'!#REF!,$B8,'Sales Details'!$A:$A,$A8,'Sales Details'!$D:$D,Q$2)</f>
        <v>#REF!</v>
      </c>
      <c r="R8" s="27" t="e">
        <f>SUMIFS('Sales Details'!#REF!,'Sales Details'!#REF!,$B8,'Sales Details'!$A:$A,$A8,'Sales Details'!$D:$D,R$2)</f>
        <v>#REF!</v>
      </c>
      <c r="S8" s="27" t="e">
        <f>SUMIFS('Sales Details'!#REF!,'Sales Details'!#REF!,$B8,'Sales Details'!$A:$A,$A8,'Sales Details'!$D:$D,S$2)</f>
        <v>#REF!</v>
      </c>
      <c r="T8" s="27" t="e">
        <f>SUMIFS('Sales Details'!#REF!,'Sales Details'!#REF!,$B8,'Sales Details'!$A:$A,$A8,'Sales Details'!$D:$D,T$2)</f>
        <v>#REF!</v>
      </c>
      <c r="U8" s="27" t="e">
        <f>SUMIFS('Sales Details'!#REF!,'Sales Details'!#REF!,$B8,'Sales Details'!$A:$A,$A8,'Sales Details'!$D:$D,U$2)</f>
        <v>#REF!</v>
      </c>
      <c r="V8" s="27" t="e">
        <f>SUMIFS('Sales Details'!#REF!,'Sales Details'!#REF!,$B8,'Sales Details'!$A:$A,$A8,'Sales Details'!$D:$D,V$2)</f>
        <v>#REF!</v>
      </c>
      <c r="W8" s="27" t="e">
        <f>SUMIFS('Sales Details'!#REF!,'Sales Details'!#REF!,$B8,'Sales Details'!$A:$A,$A8,'Sales Details'!$D:$D,W$2)</f>
        <v>#REF!</v>
      </c>
      <c r="X8" s="27" t="e">
        <f>SUMIFS('Sales Details'!#REF!,'Sales Details'!#REF!,$B8,'Sales Details'!$A:$A,$A8,'Sales Details'!$D:$D,X$2)</f>
        <v>#REF!</v>
      </c>
      <c r="Y8" s="27" t="e">
        <f>SUMIFS('Sales Details'!#REF!,'Sales Details'!#REF!,$B8,'Sales Details'!$A:$A,$A8,'Sales Details'!$D:$D,Y$2)</f>
        <v>#REF!</v>
      </c>
      <c r="Z8" s="27" t="e">
        <f>SUMIFS('Sales Details'!#REF!,'Sales Details'!#REF!,$B8,'Sales Details'!$A:$A,$A8,'Sales Details'!$D:$D,Z$2)</f>
        <v>#REF!</v>
      </c>
      <c r="AA8" s="27" t="e">
        <f>SUMIFS('Sales Details'!#REF!,'Sales Details'!#REF!,$B8,'Sales Details'!$A:$A,$A8,'Sales Details'!$D:$D,AA$2)</f>
        <v>#REF!</v>
      </c>
      <c r="AB8" s="27" t="e">
        <f>SUMIFS('Sales Details'!#REF!,'Sales Details'!#REF!,$B8,'Sales Details'!$A:$A,$A8,'Sales Details'!$D:$D,AB$2)</f>
        <v>#REF!</v>
      </c>
      <c r="AC8" s="27" t="e">
        <f>SUMIFS('Sales Details'!#REF!,'Sales Details'!#REF!,$B8,'Sales Details'!$A:$A,$A8,'Sales Details'!$D:$D,AC$2)</f>
        <v>#REF!</v>
      </c>
      <c r="AD8" s="27" t="e">
        <f>SUMIFS('Sales Details'!#REF!,'Sales Details'!#REF!,$B8,'Sales Details'!$A:$A,$A8,'Sales Details'!$D:$D,AD$2)</f>
        <v>#REF!</v>
      </c>
      <c r="AE8" s="27" t="e">
        <f>SUMIFS('Sales Details'!#REF!,'Sales Details'!#REF!,$B8,'Sales Details'!$A:$A,$A8,'Sales Details'!$D:$D,AE$2)</f>
        <v>#REF!</v>
      </c>
      <c r="AF8" s="27" t="e">
        <f>SUMIFS('Sales Details'!#REF!,'Sales Details'!#REF!,$B8,'Sales Details'!$A:$A,$A8,'Sales Details'!$D:$D,AF$2)</f>
        <v>#REF!</v>
      </c>
      <c r="AG8" s="27" t="e">
        <f>SUMIFS('Sales Details'!#REF!,'Sales Details'!#REF!,$B8,'Sales Details'!$A:$A,$A8,'Sales Details'!$D:$D,AG$2)</f>
        <v>#REF!</v>
      </c>
      <c r="AH8" s="27" t="e">
        <f t="shared" si="0"/>
        <v>#REF!</v>
      </c>
      <c r="AI8" s="640"/>
      <c r="AJ8" s="16"/>
      <c r="AK8" s="19"/>
      <c r="AL8" s="19"/>
      <c r="AM8" s="19"/>
      <c r="AN8" s="19"/>
      <c r="AO8" s="19" t="e">
        <f>SUMIFS('Sales Details'!#REF!,'Sales Details'!#REF!,$B8,'Sales Details'!$A:$A,$A8,'Sales Details'!#REF!,AO$2)</f>
        <v>#REF!</v>
      </c>
      <c r="AP8" s="19"/>
      <c r="AQ8" s="17"/>
      <c r="AR8" s="47"/>
      <c r="AS8" s="19"/>
      <c r="AT8" s="19"/>
      <c r="AU8" s="19" t="e">
        <f>AO8*0.35</f>
        <v>#REF!</v>
      </c>
      <c r="AV8" s="48" t="e">
        <f>AO8*0.02</f>
        <v>#REF!</v>
      </c>
      <c r="AW8" s="647"/>
      <c r="AX8" s="650"/>
      <c r="AY8" s="19"/>
      <c r="AZ8" s="650"/>
      <c r="BA8" s="651"/>
    </row>
    <row r="9" spans="1:53" x14ac:dyDescent="0.2">
      <c r="A9" s="31" t="s">
        <v>31</v>
      </c>
      <c r="B9" s="18" t="s">
        <v>28</v>
      </c>
      <c r="C9" s="22" t="e">
        <f>SUMIFS('Sales Details'!#REF!,'Sales Details'!#REF!,$B9,'Sales Details'!$A:$A,$A9,'Sales Details'!$D:$D,C$2)</f>
        <v>#REF!</v>
      </c>
      <c r="D9" s="22" t="e">
        <f>SUMIFS('Sales Details'!#REF!,'Sales Details'!#REF!,$B9,'Sales Details'!$A:$A,$A9,'Sales Details'!$D:$D,D$2)</f>
        <v>#REF!</v>
      </c>
      <c r="E9" s="22" t="e">
        <f>SUMIFS('Sales Details'!#REF!,'Sales Details'!#REF!,$B9,'Sales Details'!$A:$A,$A9,'Sales Details'!$D:$D,E$2)</f>
        <v>#REF!</v>
      </c>
      <c r="F9" s="22" t="e">
        <f>SUMIFS('Sales Details'!#REF!,'Sales Details'!#REF!,$B9,'Sales Details'!$A:$A,$A9,'Sales Details'!$D:$D,F$2)</f>
        <v>#REF!</v>
      </c>
      <c r="G9" s="22" t="e">
        <f>SUMIFS('Sales Details'!#REF!,'Sales Details'!#REF!,$B9,'Sales Details'!$A:$A,$A9,'Sales Details'!$D:$D,G$2)</f>
        <v>#REF!</v>
      </c>
      <c r="H9" s="22" t="e">
        <f>SUMIFS('Sales Details'!#REF!,'Sales Details'!#REF!,$B9,'Sales Details'!$A:$A,$A9,'Sales Details'!$D:$D,H$2)</f>
        <v>#REF!</v>
      </c>
      <c r="I9" s="22" t="e">
        <f>SUMIFS('Sales Details'!#REF!,'Sales Details'!#REF!,$B9,'Sales Details'!$A:$A,$A9,'Sales Details'!$D:$D,I$2)</f>
        <v>#REF!</v>
      </c>
      <c r="J9" s="22" t="e">
        <f>SUMIFS('Sales Details'!#REF!,'Sales Details'!#REF!,$B9,'Sales Details'!$A:$A,$A9,'Sales Details'!$D:$D,J$2)</f>
        <v>#REF!</v>
      </c>
      <c r="K9" s="22" t="e">
        <f>SUMIFS('Sales Details'!#REF!,'Sales Details'!#REF!,$B9,'Sales Details'!$A:$A,$A9,'Sales Details'!$D:$D,K$2)</f>
        <v>#REF!</v>
      </c>
      <c r="L9" s="22" t="e">
        <f>SUMIFS('Sales Details'!#REF!,'Sales Details'!#REF!,$B9,'Sales Details'!$A:$A,$A9,'Sales Details'!$D:$D,L$2)</f>
        <v>#REF!</v>
      </c>
      <c r="M9" s="22" t="e">
        <f>SUMIFS('Sales Details'!#REF!,'Sales Details'!#REF!,$B9,'Sales Details'!$A:$A,$A9,'Sales Details'!$D:$D,M$2)</f>
        <v>#REF!</v>
      </c>
      <c r="N9" s="22" t="e">
        <f>SUMIFS('Sales Details'!#REF!,'Sales Details'!#REF!,$B9,'Sales Details'!$A:$A,$A9,'Sales Details'!$D:$D,N$2)</f>
        <v>#REF!</v>
      </c>
      <c r="O9" s="24"/>
      <c r="P9" s="24"/>
      <c r="Q9" s="24"/>
      <c r="R9" s="24"/>
      <c r="S9" s="24"/>
      <c r="T9" s="24"/>
      <c r="U9" s="24"/>
      <c r="V9" s="24"/>
      <c r="W9" s="24"/>
      <c r="X9" s="24"/>
      <c r="Y9" s="24"/>
      <c r="Z9" s="24"/>
      <c r="AA9" s="24"/>
      <c r="AB9" s="24"/>
      <c r="AC9" s="24"/>
      <c r="AD9" s="24"/>
      <c r="AE9" s="24"/>
      <c r="AF9" s="22" t="e">
        <f>SUMIFS('Sales Details'!#REF!,'Sales Details'!#REF!,$B9,'Sales Details'!$A:$A,$A9,'Sales Details'!$D:$D,AF$2)</f>
        <v>#REF!</v>
      </c>
      <c r="AG9" s="22" t="e">
        <f>SUMIFS('Sales Details'!#REF!,'Sales Details'!#REF!,$B9,'Sales Details'!$A:$A,$A9,'Sales Details'!$D:$D,AG$2)</f>
        <v>#REF!</v>
      </c>
      <c r="AH9" s="22" t="e">
        <f t="shared" si="0"/>
        <v>#REF!</v>
      </c>
      <c r="AI9" s="639" t="e">
        <f>SUM(AH9:AH11)</f>
        <v>#REF!</v>
      </c>
      <c r="AJ9" s="16"/>
      <c r="AK9" s="17" t="e">
        <f>SUMIFS('Sales Details'!#REF!,'Sales Details'!#REF!,$B9,'Sales Details'!$A:$A,$A9,'Sales Details'!#REF!,AK$2)</f>
        <v>#REF!</v>
      </c>
      <c r="AL9" s="17"/>
      <c r="AM9" s="17"/>
      <c r="AN9" s="17"/>
      <c r="AO9" s="17" t="e">
        <f>SUMIFS('Sales Details'!#REF!,'Sales Details'!#REF!,$B9,'Sales Details'!$A:$A,$A9,'Sales Details'!#REF!,AO$2)</f>
        <v>#REF!</v>
      </c>
      <c r="AP9" s="17"/>
      <c r="AQ9" s="17"/>
      <c r="AR9" s="46"/>
      <c r="AS9" s="17"/>
      <c r="AT9" s="641" t="e">
        <f>SUM(AK9:AO10)*0.3</f>
        <v>#REF!</v>
      </c>
      <c r="AU9" s="17"/>
      <c r="AV9" s="643" t="e">
        <f>SUM(AK9:AO10)*0.02</f>
        <v>#REF!</v>
      </c>
      <c r="AW9" s="645" t="e">
        <f>SUM(AT9:AV11)</f>
        <v>#REF!</v>
      </c>
      <c r="AX9" s="648" t="e">
        <f>SUM(AK9:AO11)*0.05</f>
        <v>#REF!</v>
      </c>
      <c r="AY9" s="17"/>
      <c r="AZ9" s="648" t="e">
        <f>SUM(AK9:AO10)*0.63</f>
        <v>#REF!</v>
      </c>
      <c r="BA9" s="641" t="e">
        <f>AO11*0.4</f>
        <v>#REF!</v>
      </c>
    </row>
    <row r="10" spans="1:53" x14ac:dyDescent="0.2">
      <c r="A10" s="31" t="s">
        <v>31</v>
      </c>
      <c r="B10" s="18" t="s">
        <v>29</v>
      </c>
      <c r="C10" s="22" t="e">
        <f>SUMIFS('Sales Details'!#REF!,'Sales Details'!#REF!,$B10,'Sales Details'!$A:$A,$A10,'Sales Details'!$D:$D,C$2)</f>
        <v>#REF!</v>
      </c>
      <c r="D10" s="22" t="e">
        <f>SUMIFS('Sales Details'!#REF!,'Sales Details'!#REF!,$B10,'Sales Details'!$A:$A,$A10,'Sales Details'!$D:$D,D$2)</f>
        <v>#REF!</v>
      </c>
      <c r="E10" s="22" t="e">
        <f>SUMIFS('Sales Details'!#REF!,'Sales Details'!#REF!,$B10,'Sales Details'!$A:$A,$A10,'Sales Details'!$D:$D,E$2)</f>
        <v>#REF!</v>
      </c>
      <c r="F10" s="22" t="e">
        <f>SUMIFS('Sales Details'!#REF!,'Sales Details'!#REF!,$B10,'Sales Details'!$A:$A,$A10,'Sales Details'!$D:$D,F$2)</f>
        <v>#REF!</v>
      </c>
      <c r="G10" s="22" t="e">
        <f>SUMIFS('Sales Details'!#REF!,'Sales Details'!#REF!,$B10,'Sales Details'!$A:$A,$A10,'Sales Details'!$D:$D,G$2)</f>
        <v>#REF!</v>
      </c>
      <c r="H10" s="22" t="e">
        <f>SUMIFS('Sales Details'!#REF!,'Sales Details'!#REF!,$B10,'Sales Details'!$A:$A,$A10,'Sales Details'!$D:$D,H$2)</f>
        <v>#REF!</v>
      </c>
      <c r="I10" s="22" t="e">
        <f>SUMIFS('Sales Details'!#REF!,'Sales Details'!#REF!,$B10,'Sales Details'!$A:$A,$A10,'Sales Details'!$D:$D,I$2)</f>
        <v>#REF!</v>
      </c>
      <c r="J10" s="22" t="e">
        <f>SUMIFS('Sales Details'!#REF!,'Sales Details'!#REF!,$B10,'Sales Details'!$A:$A,$A10,'Sales Details'!$D:$D,J$2)</f>
        <v>#REF!</v>
      </c>
      <c r="K10" s="22" t="e">
        <f>SUMIFS('Sales Details'!#REF!,'Sales Details'!#REF!,$B10,'Sales Details'!$A:$A,$A10,'Sales Details'!$D:$D,K$2)</f>
        <v>#REF!</v>
      </c>
      <c r="L10" s="22" t="e">
        <f>SUMIFS('Sales Details'!#REF!,'Sales Details'!#REF!,$B10,'Sales Details'!$A:$A,$A10,'Sales Details'!$D:$D,L$2)</f>
        <v>#REF!</v>
      </c>
      <c r="M10" s="22" t="e">
        <f>SUMIFS('Sales Details'!#REF!,'Sales Details'!#REF!,$B10,'Sales Details'!$A:$A,$A10,'Sales Details'!$D:$D,M$2)</f>
        <v>#REF!</v>
      </c>
      <c r="N10" s="22" t="e">
        <f>SUMIFS('Sales Details'!#REF!,'Sales Details'!#REF!,$B10,'Sales Details'!$A:$A,$A10,'Sales Details'!$D:$D,N$2)</f>
        <v>#REF!</v>
      </c>
      <c r="O10" s="24"/>
      <c r="P10" s="24"/>
      <c r="Q10" s="24"/>
      <c r="R10" s="24"/>
      <c r="S10" s="24"/>
      <c r="T10" s="24"/>
      <c r="U10" s="24"/>
      <c r="V10" s="24"/>
      <c r="W10" s="24"/>
      <c r="X10" s="24"/>
      <c r="Y10" s="24"/>
      <c r="Z10" s="24"/>
      <c r="AA10" s="24"/>
      <c r="AB10" s="24"/>
      <c r="AC10" s="24"/>
      <c r="AD10" s="24"/>
      <c r="AE10" s="24"/>
      <c r="AF10" s="22" t="e">
        <f>SUMIFS('Sales Details'!#REF!,'Sales Details'!#REF!,$B10,'Sales Details'!$A:$A,$A10,'Sales Details'!$D:$D,AF$2)</f>
        <v>#REF!</v>
      </c>
      <c r="AG10" s="22" t="e">
        <f>SUMIFS('Sales Details'!#REF!,'Sales Details'!#REF!,$B10,'Sales Details'!$A:$A,$A10,'Sales Details'!$D:$D,AG$2)</f>
        <v>#REF!</v>
      </c>
      <c r="AH10" s="22" t="e">
        <f t="shared" si="0"/>
        <v>#REF!</v>
      </c>
      <c r="AI10" s="639"/>
      <c r="AJ10" s="16"/>
      <c r="AK10" s="17" t="e">
        <f>SUMIFS('Sales Details'!#REF!,'Sales Details'!#REF!,$B10,'Sales Details'!$A:$A,$A10,'Sales Details'!#REF!,AK$2)</f>
        <v>#REF!</v>
      </c>
      <c r="AL10" s="17"/>
      <c r="AM10" s="17"/>
      <c r="AN10" s="17"/>
      <c r="AO10" s="17" t="e">
        <f>SUMIFS('Sales Details'!#REF!,'Sales Details'!#REF!,$B10,'Sales Details'!$A:$A,$A10,'Sales Details'!#REF!,AO$2)</f>
        <v>#REF!</v>
      </c>
      <c r="AP10" s="17"/>
      <c r="AQ10" s="17"/>
      <c r="AR10" s="46"/>
      <c r="AS10" s="17"/>
      <c r="AT10" s="642"/>
      <c r="AU10" s="17"/>
      <c r="AV10" s="644"/>
      <c r="AW10" s="646"/>
      <c r="AX10" s="649"/>
      <c r="AY10" s="17"/>
      <c r="AZ10" s="649"/>
      <c r="BA10" s="642"/>
    </row>
    <row r="11" spans="1:53" ht="17" thickBot="1" x14ac:dyDescent="0.25">
      <c r="A11" s="32" t="s">
        <v>31</v>
      </c>
      <c r="B11" s="25" t="s">
        <v>27</v>
      </c>
      <c r="C11" s="26"/>
      <c r="D11" s="26"/>
      <c r="E11" s="26"/>
      <c r="F11" s="26"/>
      <c r="G11" s="26"/>
      <c r="H11" s="26"/>
      <c r="I11" s="26"/>
      <c r="J11" s="26"/>
      <c r="K11" s="26"/>
      <c r="L11" s="26"/>
      <c r="M11" s="26"/>
      <c r="N11" s="26"/>
      <c r="O11" s="27" t="e">
        <f>SUMIFS('Sales Details'!#REF!,'Sales Details'!#REF!,$B11,'Sales Details'!$A:$A,$A11,'Sales Details'!$D:$D,O$2)</f>
        <v>#REF!</v>
      </c>
      <c r="P11" s="27" t="e">
        <f>SUMIFS('Sales Details'!#REF!,'Sales Details'!#REF!,$B11,'Sales Details'!$A:$A,$A11,'Sales Details'!$D:$D,P$2)</f>
        <v>#REF!</v>
      </c>
      <c r="Q11" s="27" t="e">
        <f>SUMIFS('Sales Details'!#REF!,'Sales Details'!#REF!,$B11,'Sales Details'!$A:$A,$A11,'Sales Details'!$D:$D,Q$2)</f>
        <v>#REF!</v>
      </c>
      <c r="R11" s="27" t="e">
        <f>SUMIFS('Sales Details'!#REF!,'Sales Details'!#REF!,$B11,'Sales Details'!$A:$A,$A11,'Sales Details'!$D:$D,R$2)</f>
        <v>#REF!</v>
      </c>
      <c r="S11" s="27" t="e">
        <f>SUMIFS('Sales Details'!#REF!,'Sales Details'!#REF!,$B11,'Sales Details'!$A:$A,$A11,'Sales Details'!$D:$D,S$2)</f>
        <v>#REF!</v>
      </c>
      <c r="T11" s="27" t="e">
        <f>SUMIFS('Sales Details'!#REF!,'Sales Details'!#REF!,$B11,'Sales Details'!$A:$A,$A11,'Sales Details'!$D:$D,T$2)</f>
        <v>#REF!</v>
      </c>
      <c r="U11" s="27" t="e">
        <f>SUMIFS('Sales Details'!#REF!,'Sales Details'!#REF!,$B11,'Sales Details'!$A:$A,$A11,'Sales Details'!$D:$D,U$2)</f>
        <v>#REF!</v>
      </c>
      <c r="V11" s="27" t="e">
        <f>SUMIFS('Sales Details'!#REF!,'Sales Details'!#REF!,$B11,'Sales Details'!$A:$A,$A11,'Sales Details'!$D:$D,V$2)</f>
        <v>#REF!</v>
      </c>
      <c r="W11" s="27" t="e">
        <f>SUMIFS('Sales Details'!#REF!,'Sales Details'!#REF!,$B11,'Sales Details'!$A:$A,$A11,'Sales Details'!$D:$D,W$2)</f>
        <v>#REF!</v>
      </c>
      <c r="X11" s="27" t="e">
        <f>SUMIFS('Sales Details'!#REF!,'Sales Details'!#REF!,$B11,'Sales Details'!$A:$A,$A11,'Sales Details'!$D:$D,X$2)</f>
        <v>#REF!</v>
      </c>
      <c r="Y11" s="27" t="e">
        <f>SUMIFS('Sales Details'!#REF!,'Sales Details'!#REF!,$B11,'Sales Details'!$A:$A,$A11,'Sales Details'!$D:$D,Y$2)</f>
        <v>#REF!</v>
      </c>
      <c r="Z11" s="27" t="e">
        <f>SUMIFS('Sales Details'!#REF!,'Sales Details'!#REF!,$B11,'Sales Details'!$A:$A,$A11,'Sales Details'!$D:$D,Z$2)</f>
        <v>#REF!</v>
      </c>
      <c r="AA11" s="27" t="e">
        <f>SUMIFS('Sales Details'!#REF!,'Sales Details'!#REF!,$B11,'Sales Details'!$A:$A,$A11,'Sales Details'!$D:$D,AA$2)</f>
        <v>#REF!</v>
      </c>
      <c r="AB11" s="27" t="e">
        <f>SUMIFS('Sales Details'!#REF!,'Sales Details'!#REF!,$B11,'Sales Details'!$A:$A,$A11,'Sales Details'!$D:$D,AB$2)</f>
        <v>#REF!</v>
      </c>
      <c r="AC11" s="27" t="e">
        <f>SUMIFS('Sales Details'!#REF!,'Sales Details'!#REF!,$B11,'Sales Details'!$A:$A,$A11,'Sales Details'!$D:$D,AC$2)</f>
        <v>#REF!</v>
      </c>
      <c r="AD11" s="27" t="e">
        <f>SUMIFS('Sales Details'!#REF!,'Sales Details'!#REF!,$B11,'Sales Details'!$A:$A,$A11,'Sales Details'!$D:$D,AD$2)</f>
        <v>#REF!</v>
      </c>
      <c r="AE11" s="27" t="e">
        <f>SUMIFS('Sales Details'!#REF!,'Sales Details'!#REF!,$B11,'Sales Details'!$A:$A,$A11,'Sales Details'!$D:$D,AE$2)</f>
        <v>#REF!</v>
      </c>
      <c r="AF11" s="27" t="e">
        <f>SUMIFS('Sales Details'!#REF!,'Sales Details'!#REF!,$B11,'Sales Details'!$A:$A,$A11,'Sales Details'!$D:$D,AF$2)</f>
        <v>#REF!</v>
      </c>
      <c r="AG11" s="27" t="e">
        <f>SUMIFS('Sales Details'!#REF!,'Sales Details'!#REF!,$B11,'Sales Details'!$A:$A,$A11,'Sales Details'!$D:$D,AG$2)</f>
        <v>#REF!</v>
      </c>
      <c r="AH11" s="27" t="e">
        <f t="shared" si="0"/>
        <v>#REF!</v>
      </c>
      <c r="AI11" s="640"/>
      <c r="AJ11" s="16"/>
      <c r="AK11" s="19"/>
      <c r="AL11" s="19"/>
      <c r="AM11" s="19"/>
      <c r="AN11" s="19"/>
      <c r="AO11" s="19" t="e">
        <f>SUMIFS('Sales Details'!#REF!,'Sales Details'!#REF!,$B11,'Sales Details'!$A:$A,$A11,'Sales Details'!#REF!,AO$2)</f>
        <v>#REF!</v>
      </c>
      <c r="AP11" s="19"/>
      <c r="AQ11" s="17"/>
      <c r="AR11" s="47"/>
      <c r="AS11" s="19"/>
      <c r="AT11" s="19"/>
      <c r="AU11" s="19" t="e">
        <f>AO11*0.35</f>
        <v>#REF!</v>
      </c>
      <c r="AV11" s="48" t="e">
        <f>AO11*0.02</f>
        <v>#REF!</v>
      </c>
      <c r="AW11" s="647"/>
      <c r="AX11" s="650"/>
      <c r="AY11" s="19"/>
      <c r="AZ11" s="650"/>
      <c r="BA11" s="651"/>
    </row>
    <row r="12" spans="1:53" x14ac:dyDescent="0.2">
      <c r="A12" s="31" t="s">
        <v>32</v>
      </c>
      <c r="B12" s="18" t="s">
        <v>28</v>
      </c>
      <c r="C12" s="22" t="e">
        <f>SUMIFS('Sales Details'!#REF!,'Sales Details'!#REF!,$B12,'Sales Details'!$A:$A,$A12,'Sales Details'!$D:$D,C$2)</f>
        <v>#REF!</v>
      </c>
      <c r="D12" s="22" t="e">
        <f>SUMIFS('Sales Details'!#REF!,'Sales Details'!#REF!,$B12,'Sales Details'!$A:$A,$A12,'Sales Details'!$D:$D,D$2)</f>
        <v>#REF!</v>
      </c>
      <c r="E12" s="22" t="e">
        <f>SUMIFS('Sales Details'!#REF!,'Sales Details'!#REF!,$B12,'Sales Details'!$A:$A,$A12,'Sales Details'!$D:$D,E$2)</f>
        <v>#REF!</v>
      </c>
      <c r="F12" s="22" t="e">
        <f>SUMIFS('Sales Details'!#REF!,'Sales Details'!#REF!,$B12,'Sales Details'!$A:$A,$A12,'Sales Details'!$D:$D,F$2)</f>
        <v>#REF!</v>
      </c>
      <c r="G12" s="22" t="e">
        <f>SUMIFS('Sales Details'!#REF!,'Sales Details'!#REF!,$B12,'Sales Details'!$A:$A,$A12,'Sales Details'!$D:$D,G$2)</f>
        <v>#REF!</v>
      </c>
      <c r="H12" s="22" t="e">
        <f>SUMIFS('Sales Details'!#REF!,'Sales Details'!#REF!,$B12,'Sales Details'!$A:$A,$A12,'Sales Details'!$D:$D,H$2)</f>
        <v>#REF!</v>
      </c>
      <c r="I12" s="22" t="e">
        <f>SUMIFS('Sales Details'!#REF!,'Sales Details'!#REF!,$B12,'Sales Details'!$A:$A,$A12,'Sales Details'!$D:$D,I$2)</f>
        <v>#REF!</v>
      </c>
      <c r="J12" s="22" t="e">
        <f>SUMIFS('Sales Details'!#REF!,'Sales Details'!#REF!,$B12,'Sales Details'!$A:$A,$A12,'Sales Details'!$D:$D,J$2)</f>
        <v>#REF!</v>
      </c>
      <c r="K12" s="22" t="e">
        <f>SUMIFS('Sales Details'!#REF!,'Sales Details'!#REF!,$B12,'Sales Details'!$A:$A,$A12,'Sales Details'!$D:$D,K$2)</f>
        <v>#REF!</v>
      </c>
      <c r="L12" s="22" t="e">
        <f>SUMIFS('Sales Details'!#REF!,'Sales Details'!#REF!,$B12,'Sales Details'!$A:$A,$A12,'Sales Details'!$D:$D,L$2)</f>
        <v>#REF!</v>
      </c>
      <c r="M12" s="22" t="e">
        <f>SUMIFS('Sales Details'!#REF!,'Sales Details'!#REF!,$B12,'Sales Details'!$A:$A,$A12,'Sales Details'!$D:$D,M$2)</f>
        <v>#REF!</v>
      </c>
      <c r="N12" s="22" t="e">
        <f>SUMIFS('Sales Details'!#REF!,'Sales Details'!#REF!,$B12,'Sales Details'!$A:$A,$A12,'Sales Details'!$D:$D,N$2)</f>
        <v>#REF!</v>
      </c>
      <c r="O12" s="24"/>
      <c r="P12" s="24"/>
      <c r="Q12" s="24"/>
      <c r="R12" s="24"/>
      <c r="S12" s="24"/>
      <c r="T12" s="24"/>
      <c r="U12" s="24"/>
      <c r="V12" s="24"/>
      <c r="W12" s="24"/>
      <c r="X12" s="24"/>
      <c r="Y12" s="24"/>
      <c r="Z12" s="24"/>
      <c r="AA12" s="24"/>
      <c r="AB12" s="24"/>
      <c r="AC12" s="24"/>
      <c r="AD12" s="24"/>
      <c r="AE12" s="24"/>
      <c r="AF12" s="22" t="e">
        <f>SUMIFS('Sales Details'!#REF!,'Sales Details'!#REF!,$B12,'Sales Details'!$A:$A,$A12,'Sales Details'!$D:$D,AF$2)</f>
        <v>#REF!</v>
      </c>
      <c r="AG12" s="22" t="e">
        <f>SUMIFS('Sales Details'!#REF!,'Sales Details'!#REF!,$B12,'Sales Details'!$A:$A,$A12,'Sales Details'!$D:$D,AG$2)</f>
        <v>#REF!</v>
      </c>
      <c r="AH12" s="22" t="e">
        <f t="shared" si="0"/>
        <v>#REF!</v>
      </c>
      <c r="AI12" s="639" t="e">
        <f>SUM(AH12:AH14)</f>
        <v>#REF!</v>
      </c>
      <c r="AJ12" s="16"/>
      <c r="AK12" s="17" t="e">
        <f>SUMIFS('Sales Details'!#REF!,'Sales Details'!#REF!,$B12,'Sales Details'!$A:$A,$A12,'Sales Details'!#REF!,AK$2)</f>
        <v>#REF!</v>
      </c>
      <c r="AL12" s="17"/>
      <c r="AM12" s="17"/>
      <c r="AN12" s="17"/>
      <c r="AO12" s="17" t="e">
        <f>SUMIFS('Sales Details'!#REF!,'Sales Details'!#REF!,$B12,'Sales Details'!$A:$A,$A12,'Sales Details'!#REF!,AO$2)</f>
        <v>#REF!</v>
      </c>
      <c r="AP12" s="17"/>
      <c r="AQ12" s="17"/>
      <c r="AR12" s="46"/>
      <c r="AS12" s="17"/>
      <c r="AT12" s="641" t="e">
        <f>SUM(AK12:AO13)*0.3</f>
        <v>#REF!</v>
      </c>
      <c r="AU12" s="17"/>
      <c r="AV12" s="643" t="e">
        <f>SUM(AK12:AO13)*0.02</f>
        <v>#REF!</v>
      </c>
      <c r="AW12" s="645" t="e">
        <f>SUM(AT12:AV14)</f>
        <v>#REF!</v>
      </c>
      <c r="AX12" s="648" t="e">
        <f>SUM(AK12:AO14)*0.05</f>
        <v>#REF!</v>
      </c>
      <c r="AY12" s="17"/>
      <c r="AZ12" s="648" t="e">
        <f>SUM(AK12:AO13)*0.63</f>
        <v>#REF!</v>
      </c>
      <c r="BA12" s="641" t="e">
        <f>AO14*0.4</f>
        <v>#REF!</v>
      </c>
    </row>
    <row r="13" spans="1:53" x14ac:dyDescent="0.2">
      <c r="A13" s="31" t="s">
        <v>32</v>
      </c>
      <c r="B13" s="18" t="s">
        <v>29</v>
      </c>
      <c r="C13" s="22" t="e">
        <f>SUMIFS('Sales Details'!#REF!,'Sales Details'!#REF!,$B13,'Sales Details'!$A:$A,$A13,'Sales Details'!$D:$D,C$2)</f>
        <v>#REF!</v>
      </c>
      <c r="D13" s="22" t="e">
        <f>SUMIFS('Sales Details'!#REF!,'Sales Details'!#REF!,$B13,'Sales Details'!$A:$A,$A13,'Sales Details'!$D:$D,D$2)</f>
        <v>#REF!</v>
      </c>
      <c r="E13" s="22" t="e">
        <f>SUMIFS('Sales Details'!#REF!,'Sales Details'!#REF!,$B13,'Sales Details'!$A:$A,$A13,'Sales Details'!$D:$D,E$2)</f>
        <v>#REF!</v>
      </c>
      <c r="F13" s="22" t="e">
        <f>SUMIFS('Sales Details'!#REF!,'Sales Details'!#REF!,$B13,'Sales Details'!$A:$A,$A13,'Sales Details'!$D:$D,F$2)</f>
        <v>#REF!</v>
      </c>
      <c r="G13" s="22" t="e">
        <f>SUMIFS('Sales Details'!#REF!,'Sales Details'!#REF!,$B13,'Sales Details'!$A:$A,$A13,'Sales Details'!$D:$D,G$2)</f>
        <v>#REF!</v>
      </c>
      <c r="H13" s="22" t="e">
        <f>SUMIFS('Sales Details'!#REF!,'Sales Details'!#REF!,$B13,'Sales Details'!$A:$A,$A13,'Sales Details'!$D:$D,H$2)</f>
        <v>#REF!</v>
      </c>
      <c r="I13" s="22" t="e">
        <f>SUMIFS('Sales Details'!#REF!,'Sales Details'!#REF!,$B13,'Sales Details'!$A:$A,$A13,'Sales Details'!$D:$D,I$2)</f>
        <v>#REF!</v>
      </c>
      <c r="J13" s="22" t="e">
        <f>SUMIFS('Sales Details'!#REF!,'Sales Details'!#REF!,$B13,'Sales Details'!$A:$A,$A13,'Sales Details'!$D:$D,J$2)</f>
        <v>#REF!</v>
      </c>
      <c r="K13" s="22" t="e">
        <f>SUMIFS('Sales Details'!#REF!,'Sales Details'!#REF!,$B13,'Sales Details'!$A:$A,$A13,'Sales Details'!$D:$D,K$2)</f>
        <v>#REF!</v>
      </c>
      <c r="L13" s="22" t="e">
        <f>SUMIFS('Sales Details'!#REF!,'Sales Details'!#REF!,$B13,'Sales Details'!$A:$A,$A13,'Sales Details'!$D:$D,L$2)</f>
        <v>#REF!</v>
      </c>
      <c r="M13" s="22" t="e">
        <f>SUMIFS('Sales Details'!#REF!,'Sales Details'!#REF!,$B13,'Sales Details'!$A:$A,$A13,'Sales Details'!$D:$D,M$2)</f>
        <v>#REF!</v>
      </c>
      <c r="N13" s="22" t="e">
        <f>SUMIFS('Sales Details'!#REF!,'Sales Details'!#REF!,$B13,'Sales Details'!$A:$A,$A13,'Sales Details'!$D:$D,N$2)</f>
        <v>#REF!</v>
      </c>
      <c r="O13" s="24"/>
      <c r="P13" s="24"/>
      <c r="Q13" s="24"/>
      <c r="R13" s="24"/>
      <c r="S13" s="24"/>
      <c r="T13" s="24"/>
      <c r="U13" s="24"/>
      <c r="V13" s="24"/>
      <c r="W13" s="24"/>
      <c r="X13" s="24"/>
      <c r="Y13" s="24"/>
      <c r="Z13" s="24"/>
      <c r="AA13" s="24"/>
      <c r="AB13" s="24"/>
      <c r="AC13" s="24"/>
      <c r="AD13" s="24"/>
      <c r="AE13" s="24"/>
      <c r="AF13" s="22" t="e">
        <f>SUMIFS('Sales Details'!#REF!,'Sales Details'!#REF!,$B13,'Sales Details'!$A:$A,$A13,'Sales Details'!$D:$D,AF$2)</f>
        <v>#REF!</v>
      </c>
      <c r="AG13" s="22" t="e">
        <f>SUMIFS('Sales Details'!#REF!,'Sales Details'!#REF!,$B13,'Sales Details'!$A:$A,$A13,'Sales Details'!$D:$D,AG$2)</f>
        <v>#REF!</v>
      </c>
      <c r="AH13" s="22" t="e">
        <f t="shared" si="0"/>
        <v>#REF!</v>
      </c>
      <c r="AI13" s="639"/>
      <c r="AJ13" s="16"/>
      <c r="AK13" s="17" t="e">
        <f>SUMIFS('Sales Details'!#REF!,'Sales Details'!#REF!,$B13,'Sales Details'!$A:$A,$A13,'Sales Details'!#REF!,AK$2)</f>
        <v>#REF!</v>
      </c>
      <c r="AL13" s="17"/>
      <c r="AM13" s="17"/>
      <c r="AN13" s="17"/>
      <c r="AO13" s="17" t="e">
        <f>SUMIFS('Sales Details'!#REF!,'Sales Details'!#REF!,$B13,'Sales Details'!$A:$A,$A13,'Sales Details'!#REF!,AO$2)</f>
        <v>#REF!</v>
      </c>
      <c r="AP13" s="17"/>
      <c r="AQ13" s="17"/>
      <c r="AR13" s="46"/>
      <c r="AS13" s="17"/>
      <c r="AT13" s="642"/>
      <c r="AU13" s="17"/>
      <c r="AV13" s="644"/>
      <c r="AW13" s="646"/>
      <c r="AX13" s="649"/>
      <c r="AY13" s="17"/>
      <c r="AZ13" s="649"/>
      <c r="BA13" s="642"/>
    </row>
    <row r="14" spans="1:53" ht="17" thickBot="1" x14ac:dyDescent="0.25">
      <c r="A14" s="32" t="s">
        <v>32</v>
      </c>
      <c r="B14" s="25" t="s">
        <v>27</v>
      </c>
      <c r="C14" s="26"/>
      <c r="D14" s="26"/>
      <c r="E14" s="26"/>
      <c r="F14" s="26"/>
      <c r="G14" s="26"/>
      <c r="H14" s="26"/>
      <c r="I14" s="26"/>
      <c r="J14" s="26"/>
      <c r="K14" s="26"/>
      <c r="L14" s="26"/>
      <c r="M14" s="26"/>
      <c r="N14" s="26"/>
      <c r="O14" s="27" t="e">
        <f>SUMIFS('Sales Details'!#REF!,'Sales Details'!#REF!,$B14,'Sales Details'!$A:$A,$A14,'Sales Details'!$D:$D,O$2)</f>
        <v>#REF!</v>
      </c>
      <c r="P14" s="27" t="e">
        <f>SUMIFS('Sales Details'!#REF!,'Sales Details'!#REF!,$B14,'Sales Details'!$A:$A,$A14,'Sales Details'!$D:$D,P$2)</f>
        <v>#REF!</v>
      </c>
      <c r="Q14" s="27" t="e">
        <f>SUMIFS('Sales Details'!#REF!,'Sales Details'!#REF!,$B14,'Sales Details'!$A:$A,$A14,'Sales Details'!$D:$D,Q$2)</f>
        <v>#REF!</v>
      </c>
      <c r="R14" s="27" t="e">
        <f>SUMIFS('Sales Details'!#REF!,'Sales Details'!#REF!,$B14,'Sales Details'!$A:$A,$A14,'Sales Details'!$D:$D,R$2)</f>
        <v>#REF!</v>
      </c>
      <c r="S14" s="27" t="e">
        <f>SUMIFS('Sales Details'!#REF!,'Sales Details'!#REF!,$B14,'Sales Details'!$A:$A,$A14,'Sales Details'!$D:$D,S$2)</f>
        <v>#REF!</v>
      </c>
      <c r="T14" s="27" t="e">
        <f>SUMIFS('Sales Details'!#REF!,'Sales Details'!#REF!,$B14,'Sales Details'!$A:$A,$A14,'Sales Details'!$D:$D,T$2)</f>
        <v>#REF!</v>
      </c>
      <c r="U14" s="27" t="e">
        <f>SUMIFS('Sales Details'!#REF!,'Sales Details'!#REF!,$B14,'Sales Details'!$A:$A,$A14,'Sales Details'!$D:$D,U$2)</f>
        <v>#REF!</v>
      </c>
      <c r="V14" s="27" t="e">
        <f>SUMIFS('Sales Details'!#REF!,'Sales Details'!#REF!,$B14,'Sales Details'!$A:$A,$A14,'Sales Details'!$D:$D,V$2)</f>
        <v>#REF!</v>
      </c>
      <c r="W14" s="27" t="e">
        <f>SUMIFS('Sales Details'!#REF!,'Sales Details'!#REF!,$B14,'Sales Details'!$A:$A,$A14,'Sales Details'!$D:$D,W$2)</f>
        <v>#REF!</v>
      </c>
      <c r="X14" s="27" t="e">
        <f>SUMIFS('Sales Details'!#REF!,'Sales Details'!#REF!,$B14,'Sales Details'!$A:$A,$A14,'Sales Details'!$D:$D,X$2)</f>
        <v>#REF!</v>
      </c>
      <c r="Y14" s="27" t="e">
        <f>SUMIFS('Sales Details'!#REF!,'Sales Details'!#REF!,$B14,'Sales Details'!$A:$A,$A14,'Sales Details'!$D:$D,Y$2)</f>
        <v>#REF!</v>
      </c>
      <c r="Z14" s="27" t="e">
        <f>SUMIFS('Sales Details'!#REF!,'Sales Details'!#REF!,$B14,'Sales Details'!$A:$A,$A14,'Sales Details'!$D:$D,Z$2)</f>
        <v>#REF!</v>
      </c>
      <c r="AA14" s="27" t="e">
        <f>SUMIFS('Sales Details'!#REF!,'Sales Details'!#REF!,$B14,'Sales Details'!$A:$A,$A14,'Sales Details'!$D:$D,AA$2)</f>
        <v>#REF!</v>
      </c>
      <c r="AB14" s="27" t="e">
        <f>SUMIFS('Sales Details'!#REF!,'Sales Details'!#REF!,$B14,'Sales Details'!$A:$A,$A14,'Sales Details'!$D:$D,AB$2)</f>
        <v>#REF!</v>
      </c>
      <c r="AC14" s="27" t="e">
        <f>SUMIFS('Sales Details'!#REF!,'Sales Details'!#REF!,$B14,'Sales Details'!$A:$A,$A14,'Sales Details'!$D:$D,AC$2)</f>
        <v>#REF!</v>
      </c>
      <c r="AD14" s="27" t="e">
        <f>SUMIFS('Sales Details'!#REF!,'Sales Details'!#REF!,$B14,'Sales Details'!$A:$A,$A14,'Sales Details'!$D:$D,AD$2)</f>
        <v>#REF!</v>
      </c>
      <c r="AE14" s="27" t="e">
        <f>SUMIFS('Sales Details'!#REF!,'Sales Details'!#REF!,$B14,'Sales Details'!$A:$A,$A14,'Sales Details'!$D:$D,AE$2)</f>
        <v>#REF!</v>
      </c>
      <c r="AF14" s="27" t="e">
        <f>SUMIFS('Sales Details'!#REF!,'Sales Details'!#REF!,$B14,'Sales Details'!$A:$A,$A14,'Sales Details'!$D:$D,AF$2)</f>
        <v>#REF!</v>
      </c>
      <c r="AG14" s="27" t="e">
        <f>SUMIFS('Sales Details'!#REF!,'Sales Details'!#REF!,$B14,'Sales Details'!$A:$A,$A14,'Sales Details'!$D:$D,AG$2)</f>
        <v>#REF!</v>
      </c>
      <c r="AH14" s="27" t="e">
        <f t="shared" si="0"/>
        <v>#REF!</v>
      </c>
      <c r="AI14" s="640"/>
      <c r="AJ14" s="16"/>
      <c r="AK14" s="19"/>
      <c r="AL14" s="19"/>
      <c r="AM14" s="19"/>
      <c r="AN14" s="19"/>
      <c r="AO14" s="19" t="e">
        <f>SUMIFS('Sales Details'!#REF!,'Sales Details'!#REF!,$B14,'Sales Details'!$A:$A,$A14,'Sales Details'!#REF!,AO$2)</f>
        <v>#REF!</v>
      </c>
      <c r="AP14" s="19"/>
      <c r="AQ14" s="17"/>
      <c r="AR14" s="47"/>
      <c r="AS14" s="19"/>
      <c r="AT14" s="19"/>
      <c r="AU14" s="19" t="e">
        <f>AO14*0.35</f>
        <v>#REF!</v>
      </c>
      <c r="AV14" s="48" t="e">
        <f>AO14*0.02</f>
        <v>#REF!</v>
      </c>
      <c r="AW14" s="647"/>
      <c r="AX14" s="650"/>
      <c r="AY14" s="19"/>
      <c r="AZ14" s="650"/>
      <c r="BA14" s="651"/>
    </row>
    <row r="15" spans="1:53" x14ac:dyDescent="0.2">
      <c r="A15" s="31" t="s">
        <v>33</v>
      </c>
      <c r="B15" s="18" t="s">
        <v>28</v>
      </c>
      <c r="C15" s="22" t="e">
        <f>SUMIFS('Sales Details'!#REF!,'Sales Details'!#REF!,$B15,'Sales Details'!$A:$A,$A15,'Sales Details'!$D:$D,C$2)</f>
        <v>#REF!</v>
      </c>
      <c r="D15" s="22" t="e">
        <f>SUMIFS('Sales Details'!#REF!,'Sales Details'!#REF!,$B15,'Sales Details'!$A:$A,$A15,'Sales Details'!$D:$D,D$2)</f>
        <v>#REF!</v>
      </c>
      <c r="E15" s="22" t="e">
        <f>SUMIFS('Sales Details'!#REF!,'Sales Details'!#REF!,$B15,'Sales Details'!$A:$A,$A15,'Sales Details'!$D:$D,E$2)</f>
        <v>#REF!</v>
      </c>
      <c r="F15" s="22" t="e">
        <f>SUMIFS('Sales Details'!#REF!,'Sales Details'!#REF!,$B15,'Sales Details'!$A:$A,$A15,'Sales Details'!$D:$D,F$2)</f>
        <v>#REF!</v>
      </c>
      <c r="G15" s="22" t="e">
        <f>SUMIFS('Sales Details'!#REF!,'Sales Details'!#REF!,$B15,'Sales Details'!$A:$A,$A15,'Sales Details'!$D:$D,G$2)</f>
        <v>#REF!</v>
      </c>
      <c r="H15" s="22" t="e">
        <f>SUMIFS('Sales Details'!#REF!,'Sales Details'!#REF!,$B15,'Sales Details'!$A:$A,$A15,'Sales Details'!$D:$D,H$2)</f>
        <v>#REF!</v>
      </c>
      <c r="I15" s="22" t="e">
        <f>SUMIFS('Sales Details'!#REF!,'Sales Details'!#REF!,$B15,'Sales Details'!$A:$A,$A15,'Sales Details'!$D:$D,I$2)</f>
        <v>#REF!</v>
      </c>
      <c r="J15" s="22" t="e">
        <f>SUMIFS('Sales Details'!#REF!,'Sales Details'!#REF!,$B15,'Sales Details'!$A:$A,$A15,'Sales Details'!$D:$D,J$2)</f>
        <v>#REF!</v>
      </c>
      <c r="K15" s="22" t="e">
        <f>SUMIFS('Sales Details'!#REF!,'Sales Details'!#REF!,$B15,'Sales Details'!$A:$A,$A15,'Sales Details'!$D:$D,K$2)</f>
        <v>#REF!</v>
      </c>
      <c r="L15" s="22" t="e">
        <f>SUMIFS('Sales Details'!#REF!,'Sales Details'!#REF!,$B15,'Sales Details'!$A:$A,$A15,'Sales Details'!$D:$D,L$2)</f>
        <v>#REF!</v>
      </c>
      <c r="M15" s="22" t="e">
        <f>SUMIFS('Sales Details'!#REF!,'Sales Details'!#REF!,$B15,'Sales Details'!$A:$A,$A15,'Sales Details'!$D:$D,M$2)</f>
        <v>#REF!</v>
      </c>
      <c r="N15" s="22" t="e">
        <f>SUMIFS('Sales Details'!#REF!,'Sales Details'!#REF!,$B15,'Sales Details'!$A:$A,$A15,'Sales Details'!$D:$D,N$2)</f>
        <v>#REF!</v>
      </c>
      <c r="O15" s="24"/>
      <c r="P15" s="24"/>
      <c r="Q15" s="24"/>
      <c r="R15" s="24"/>
      <c r="S15" s="24"/>
      <c r="T15" s="24"/>
      <c r="U15" s="24"/>
      <c r="V15" s="24"/>
      <c r="W15" s="24"/>
      <c r="X15" s="24"/>
      <c r="Y15" s="24"/>
      <c r="Z15" s="24"/>
      <c r="AA15" s="24"/>
      <c r="AB15" s="24"/>
      <c r="AC15" s="24"/>
      <c r="AD15" s="24"/>
      <c r="AE15" s="24"/>
      <c r="AF15" s="22" t="e">
        <f>SUMIFS('Sales Details'!#REF!,'Sales Details'!#REF!,$B15,'Sales Details'!$A:$A,$A15,'Sales Details'!$D:$D,AF$2)</f>
        <v>#REF!</v>
      </c>
      <c r="AG15" s="22" t="e">
        <f>SUMIFS('Sales Details'!#REF!,'Sales Details'!#REF!,$B15,'Sales Details'!$A:$A,$A15,'Sales Details'!$D:$D,AG$2)</f>
        <v>#REF!</v>
      </c>
      <c r="AH15" s="22" t="e">
        <f t="shared" si="0"/>
        <v>#REF!</v>
      </c>
      <c r="AI15" s="639" t="e">
        <f>SUM(AH15:AH17)</f>
        <v>#REF!</v>
      </c>
      <c r="AJ15" s="16"/>
      <c r="AK15" s="17" t="e">
        <f>SUMIFS('Sales Details'!#REF!,'Sales Details'!#REF!,$B15,'Sales Details'!$A:$A,$A15,'Sales Details'!#REF!,AK$2)</f>
        <v>#REF!</v>
      </c>
      <c r="AL15" s="17"/>
      <c r="AM15" s="17"/>
      <c r="AN15" s="17"/>
      <c r="AO15" s="17" t="e">
        <f>SUMIFS('Sales Details'!#REF!,'Sales Details'!#REF!,$B15,'Sales Details'!$A:$A,$A15,'Sales Details'!#REF!,AO$2)</f>
        <v>#REF!</v>
      </c>
      <c r="AP15" s="17"/>
      <c r="AQ15" s="17"/>
      <c r="AR15" s="46"/>
      <c r="AS15" s="17"/>
      <c r="AT15" s="641" t="e">
        <f>SUM(AK15:AO16)*0.3</f>
        <v>#REF!</v>
      </c>
      <c r="AU15" s="17"/>
      <c r="AV15" s="643" t="e">
        <f>SUM(AK15:AO16)*0.02</f>
        <v>#REF!</v>
      </c>
      <c r="AW15" s="645" t="e">
        <f>SUM(AT15:AV17)</f>
        <v>#REF!</v>
      </c>
      <c r="AX15" s="648" t="e">
        <f>SUM(AK15:AO17)*0.05</f>
        <v>#REF!</v>
      </c>
      <c r="AY15" s="17"/>
      <c r="AZ15" s="648" t="e">
        <f>SUM(AK15:AO16)*0.63</f>
        <v>#REF!</v>
      </c>
      <c r="BA15" s="641" t="e">
        <f>AO17*0.4</f>
        <v>#REF!</v>
      </c>
    </row>
    <row r="16" spans="1:53" x14ac:dyDescent="0.2">
      <c r="A16" s="31" t="s">
        <v>33</v>
      </c>
      <c r="B16" s="18" t="s">
        <v>29</v>
      </c>
      <c r="C16" s="22" t="e">
        <f>SUMIFS('Sales Details'!#REF!,'Sales Details'!#REF!,$B16,'Sales Details'!$A:$A,$A16,'Sales Details'!$D:$D,C$2)</f>
        <v>#REF!</v>
      </c>
      <c r="D16" s="22" t="e">
        <f>SUMIFS('Sales Details'!#REF!,'Sales Details'!#REF!,$B16,'Sales Details'!$A:$A,$A16,'Sales Details'!$D:$D,D$2)</f>
        <v>#REF!</v>
      </c>
      <c r="E16" s="22" t="e">
        <f>SUMIFS('Sales Details'!#REF!,'Sales Details'!#REF!,$B16,'Sales Details'!$A:$A,$A16,'Sales Details'!$D:$D,E$2)</f>
        <v>#REF!</v>
      </c>
      <c r="F16" s="22" t="e">
        <f>SUMIFS('Sales Details'!#REF!,'Sales Details'!#REF!,$B16,'Sales Details'!$A:$A,$A16,'Sales Details'!$D:$D,F$2)</f>
        <v>#REF!</v>
      </c>
      <c r="G16" s="22" t="e">
        <f>SUMIFS('Sales Details'!#REF!,'Sales Details'!#REF!,$B16,'Sales Details'!$A:$A,$A16,'Sales Details'!$D:$D,G$2)</f>
        <v>#REF!</v>
      </c>
      <c r="H16" s="22" t="e">
        <f>SUMIFS('Sales Details'!#REF!,'Sales Details'!#REF!,$B16,'Sales Details'!$A:$A,$A16,'Sales Details'!$D:$D,H$2)</f>
        <v>#REF!</v>
      </c>
      <c r="I16" s="22" t="e">
        <f>SUMIFS('Sales Details'!#REF!,'Sales Details'!#REF!,$B16,'Sales Details'!$A:$A,$A16,'Sales Details'!$D:$D,I$2)</f>
        <v>#REF!</v>
      </c>
      <c r="J16" s="22" t="e">
        <f>SUMIFS('Sales Details'!#REF!,'Sales Details'!#REF!,$B16,'Sales Details'!$A:$A,$A16,'Sales Details'!$D:$D,J$2)</f>
        <v>#REF!</v>
      </c>
      <c r="K16" s="22" t="e">
        <f>SUMIFS('Sales Details'!#REF!,'Sales Details'!#REF!,$B16,'Sales Details'!$A:$A,$A16,'Sales Details'!$D:$D,K$2)</f>
        <v>#REF!</v>
      </c>
      <c r="L16" s="22" t="e">
        <f>SUMIFS('Sales Details'!#REF!,'Sales Details'!#REF!,$B16,'Sales Details'!$A:$A,$A16,'Sales Details'!$D:$D,L$2)</f>
        <v>#REF!</v>
      </c>
      <c r="M16" s="22" t="e">
        <f>SUMIFS('Sales Details'!#REF!,'Sales Details'!#REF!,$B16,'Sales Details'!$A:$A,$A16,'Sales Details'!$D:$D,M$2)</f>
        <v>#REF!</v>
      </c>
      <c r="N16" s="22" t="e">
        <f>SUMIFS('Sales Details'!#REF!,'Sales Details'!#REF!,$B16,'Sales Details'!$A:$A,$A16,'Sales Details'!$D:$D,N$2)</f>
        <v>#REF!</v>
      </c>
      <c r="O16" s="24"/>
      <c r="P16" s="24"/>
      <c r="Q16" s="24"/>
      <c r="R16" s="24"/>
      <c r="S16" s="24"/>
      <c r="T16" s="24"/>
      <c r="U16" s="24"/>
      <c r="V16" s="24"/>
      <c r="W16" s="24"/>
      <c r="X16" s="24"/>
      <c r="Y16" s="24"/>
      <c r="Z16" s="24"/>
      <c r="AA16" s="24"/>
      <c r="AB16" s="24"/>
      <c r="AC16" s="24"/>
      <c r="AD16" s="24"/>
      <c r="AE16" s="24"/>
      <c r="AF16" s="22" t="e">
        <f>SUMIFS('Sales Details'!#REF!,'Sales Details'!#REF!,$B16,'Sales Details'!$A:$A,$A16,'Sales Details'!$D:$D,AF$2)</f>
        <v>#REF!</v>
      </c>
      <c r="AG16" s="22" t="e">
        <f>SUMIFS('Sales Details'!#REF!,'Sales Details'!#REF!,$B16,'Sales Details'!$A:$A,$A16,'Sales Details'!$D:$D,AG$2)</f>
        <v>#REF!</v>
      </c>
      <c r="AH16" s="22" t="e">
        <f t="shared" si="0"/>
        <v>#REF!</v>
      </c>
      <c r="AI16" s="639"/>
      <c r="AJ16" s="16"/>
      <c r="AK16" s="17" t="e">
        <f>SUMIFS('Sales Details'!#REF!,'Sales Details'!#REF!,$B16,'Sales Details'!$A:$A,$A16,'Sales Details'!#REF!,AK$2)</f>
        <v>#REF!</v>
      </c>
      <c r="AL16" s="17"/>
      <c r="AM16" s="17"/>
      <c r="AN16" s="17"/>
      <c r="AO16" s="17" t="e">
        <f>SUMIFS('Sales Details'!#REF!,'Sales Details'!#REF!,$B16,'Sales Details'!$A:$A,$A16,'Sales Details'!#REF!,AO$2)</f>
        <v>#REF!</v>
      </c>
      <c r="AP16" s="17"/>
      <c r="AQ16" s="17"/>
      <c r="AR16" s="46"/>
      <c r="AS16" s="17"/>
      <c r="AT16" s="642"/>
      <c r="AU16" s="17"/>
      <c r="AV16" s="644"/>
      <c r="AW16" s="646"/>
      <c r="AX16" s="649"/>
      <c r="AY16" s="17"/>
      <c r="AZ16" s="649"/>
      <c r="BA16" s="642"/>
    </row>
    <row r="17" spans="1:53" ht="17" thickBot="1" x14ac:dyDescent="0.25">
      <c r="A17" s="32" t="s">
        <v>33</v>
      </c>
      <c r="B17" s="25" t="s">
        <v>27</v>
      </c>
      <c r="C17" s="26"/>
      <c r="D17" s="26"/>
      <c r="E17" s="26"/>
      <c r="F17" s="26"/>
      <c r="G17" s="26"/>
      <c r="H17" s="26"/>
      <c r="I17" s="26"/>
      <c r="J17" s="26"/>
      <c r="K17" s="26"/>
      <c r="L17" s="26"/>
      <c r="M17" s="26"/>
      <c r="N17" s="26"/>
      <c r="O17" s="27" t="e">
        <f>SUMIFS('Sales Details'!#REF!,'Sales Details'!#REF!,$B17,'Sales Details'!$A:$A,$A17,'Sales Details'!$D:$D,O$2)</f>
        <v>#REF!</v>
      </c>
      <c r="P17" s="27" t="e">
        <f>SUMIFS('Sales Details'!#REF!,'Sales Details'!#REF!,$B17,'Sales Details'!$A:$A,$A17,'Sales Details'!$D:$D,P$2)</f>
        <v>#REF!</v>
      </c>
      <c r="Q17" s="27" t="e">
        <f>SUMIFS('Sales Details'!#REF!,'Sales Details'!#REF!,$B17,'Sales Details'!$A:$A,$A17,'Sales Details'!$D:$D,Q$2)</f>
        <v>#REF!</v>
      </c>
      <c r="R17" s="27" t="e">
        <f>SUMIFS('Sales Details'!#REF!,'Sales Details'!#REF!,$B17,'Sales Details'!$A:$A,$A17,'Sales Details'!$D:$D,R$2)</f>
        <v>#REF!</v>
      </c>
      <c r="S17" s="27" t="e">
        <f>SUMIFS('Sales Details'!#REF!,'Sales Details'!#REF!,$B17,'Sales Details'!$A:$A,$A17,'Sales Details'!$D:$D,S$2)</f>
        <v>#REF!</v>
      </c>
      <c r="T17" s="27" t="e">
        <f>SUMIFS('Sales Details'!#REF!,'Sales Details'!#REF!,$B17,'Sales Details'!$A:$A,$A17,'Sales Details'!$D:$D,T$2)</f>
        <v>#REF!</v>
      </c>
      <c r="U17" s="27" t="e">
        <f>SUMIFS('Sales Details'!#REF!,'Sales Details'!#REF!,$B17,'Sales Details'!$A:$A,$A17,'Sales Details'!$D:$D,U$2)</f>
        <v>#REF!</v>
      </c>
      <c r="V17" s="27" t="e">
        <f>SUMIFS('Sales Details'!#REF!,'Sales Details'!#REF!,$B17,'Sales Details'!$A:$A,$A17,'Sales Details'!$D:$D,V$2)</f>
        <v>#REF!</v>
      </c>
      <c r="W17" s="27" t="e">
        <f>SUMIFS('Sales Details'!#REF!,'Sales Details'!#REF!,$B17,'Sales Details'!$A:$A,$A17,'Sales Details'!$D:$D,W$2)</f>
        <v>#REF!</v>
      </c>
      <c r="X17" s="27" t="e">
        <f>SUMIFS('Sales Details'!#REF!,'Sales Details'!#REF!,$B17,'Sales Details'!$A:$A,$A17,'Sales Details'!$D:$D,X$2)</f>
        <v>#REF!</v>
      </c>
      <c r="Y17" s="27" t="e">
        <f>SUMIFS('Sales Details'!#REF!,'Sales Details'!#REF!,$B17,'Sales Details'!$A:$A,$A17,'Sales Details'!$D:$D,Y$2)</f>
        <v>#REF!</v>
      </c>
      <c r="Z17" s="27" t="e">
        <f>SUMIFS('Sales Details'!#REF!,'Sales Details'!#REF!,$B17,'Sales Details'!$A:$A,$A17,'Sales Details'!$D:$D,Z$2)</f>
        <v>#REF!</v>
      </c>
      <c r="AA17" s="27" t="e">
        <f>SUMIFS('Sales Details'!#REF!,'Sales Details'!#REF!,$B17,'Sales Details'!$A:$A,$A17,'Sales Details'!$D:$D,AA$2)</f>
        <v>#REF!</v>
      </c>
      <c r="AB17" s="27" t="e">
        <f>SUMIFS('Sales Details'!#REF!,'Sales Details'!#REF!,$B17,'Sales Details'!$A:$A,$A17,'Sales Details'!$D:$D,AB$2)</f>
        <v>#REF!</v>
      </c>
      <c r="AC17" s="27" t="e">
        <f>SUMIFS('Sales Details'!#REF!,'Sales Details'!#REF!,$B17,'Sales Details'!$A:$A,$A17,'Sales Details'!$D:$D,AC$2)</f>
        <v>#REF!</v>
      </c>
      <c r="AD17" s="27" t="e">
        <f>SUMIFS('Sales Details'!#REF!,'Sales Details'!#REF!,$B17,'Sales Details'!$A:$A,$A17,'Sales Details'!$D:$D,AD$2)</f>
        <v>#REF!</v>
      </c>
      <c r="AE17" s="27" t="e">
        <f>SUMIFS('Sales Details'!#REF!,'Sales Details'!#REF!,$B17,'Sales Details'!$A:$A,$A17,'Sales Details'!$D:$D,AE$2)</f>
        <v>#REF!</v>
      </c>
      <c r="AF17" s="27" t="e">
        <f>SUMIFS('Sales Details'!#REF!,'Sales Details'!#REF!,$B17,'Sales Details'!$A:$A,$A17,'Sales Details'!$D:$D,AF$2)</f>
        <v>#REF!</v>
      </c>
      <c r="AG17" s="27" t="e">
        <f>SUMIFS('Sales Details'!#REF!,'Sales Details'!#REF!,$B17,'Sales Details'!$A:$A,$A17,'Sales Details'!$D:$D,AG$2)</f>
        <v>#REF!</v>
      </c>
      <c r="AH17" s="27" t="e">
        <f t="shared" si="0"/>
        <v>#REF!</v>
      </c>
      <c r="AI17" s="640"/>
      <c r="AJ17" s="16"/>
      <c r="AK17" s="19"/>
      <c r="AL17" s="19"/>
      <c r="AM17" s="19"/>
      <c r="AN17" s="19"/>
      <c r="AO17" s="19" t="e">
        <f>SUMIFS('Sales Details'!#REF!,'Sales Details'!#REF!,$B17,'Sales Details'!$A:$A,$A17,'Sales Details'!#REF!,AO$2)</f>
        <v>#REF!</v>
      </c>
      <c r="AP17" s="19"/>
      <c r="AQ17" s="17"/>
      <c r="AR17" s="47"/>
      <c r="AS17" s="19"/>
      <c r="AT17" s="19"/>
      <c r="AU17" s="19" t="e">
        <f>AO17*0.35</f>
        <v>#REF!</v>
      </c>
      <c r="AV17" s="48" t="e">
        <f>AO17*0.02</f>
        <v>#REF!</v>
      </c>
      <c r="AW17" s="647"/>
      <c r="AX17" s="650"/>
      <c r="AY17" s="19"/>
      <c r="AZ17" s="650"/>
      <c r="BA17" s="651"/>
    </row>
    <row r="18" spans="1:53" ht="15.75" customHeight="1" x14ac:dyDescent="0.2">
      <c r="A18" s="31" t="s">
        <v>34</v>
      </c>
      <c r="B18" s="18" t="s">
        <v>28</v>
      </c>
      <c r="C18" s="22" t="e">
        <f>SUMIFS('Sales Details'!#REF!,'Sales Details'!#REF!,$B18,'Sales Details'!$A:$A,$A18,'Sales Details'!$D:$D,C$2)</f>
        <v>#REF!</v>
      </c>
      <c r="D18" s="22" t="e">
        <f>SUMIFS('Sales Details'!#REF!,'Sales Details'!#REF!,$B18,'Sales Details'!$A:$A,$A18,'Sales Details'!$D:$D,D$2)</f>
        <v>#REF!</v>
      </c>
      <c r="E18" s="22" t="e">
        <f>SUMIFS('Sales Details'!#REF!,'Sales Details'!#REF!,$B18,'Sales Details'!$A:$A,$A18,'Sales Details'!$D:$D,E$2)</f>
        <v>#REF!</v>
      </c>
      <c r="F18" s="22" t="e">
        <f>SUMIFS('Sales Details'!#REF!,'Sales Details'!#REF!,$B18,'Sales Details'!$A:$A,$A18,'Sales Details'!$D:$D,F$2)</f>
        <v>#REF!</v>
      </c>
      <c r="G18" s="22" t="e">
        <f>SUMIFS('Sales Details'!#REF!,'Sales Details'!#REF!,$B18,'Sales Details'!$A:$A,$A18,'Sales Details'!$D:$D,G$2)</f>
        <v>#REF!</v>
      </c>
      <c r="H18" s="22" t="e">
        <f>SUMIFS('Sales Details'!#REF!,'Sales Details'!#REF!,$B18,'Sales Details'!$A:$A,$A18,'Sales Details'!$D:$D,H$2)</f>
        <v>#REF!</v>
      </c>
      <c r="I18" s="22" t="e">
        <f>SUMIFS('Sales Details'!#REF!,'Sales Details'!#REF!,$B18,'Sales Details'!$A:$A,$A18,'Sales Details'!$D:$D,I$2)</f>
        <v>#REF!</v>
      </c>
      <c r="J18" s="22" t="e">
        <f>SUMIFS('Sales Details'!#REF!,'Sales Details'!#REF!,$B18,'Sales Details'!$A:$A,$A18,'Sales Details'!$D:$D,J$2)</f>
        <v>#REF!</v>
      </c>
      <c r="K18" s="22" t="e">
        <f>SUMIFS('Sales Details'!#REF!,'Sales Details'!#REF!,$B18,'Sales Details'!$A:$A,$A18,'Sales Details'!$D:$D,K$2)</f>
        <v>#REF!</v>
      </c>
      <c r="L18" s="22" t="e">
        <f>SUMIFS('Sales Details'!#REF!,'Sales Details'!#REF!,$B18,'Sales Details'!$A:$A,$A18,'Sales Details'!$D:$D,L$2)</f>
        <v>#REF!</v>
      </c>
      <c r="M18" s="22" t="e">
        <f>SUMIFS('Sales Details'!#REF!,'Sales Details'!#REF!,$B18,'Sales Details'!$A:$A,$A18,'Sales Details'!$D:$D,M$2)</f>
        <v>#REF!</v>
      </c>
      <c r="N18" s="22" t="e">
        <f>SUMIFS('Sales Details'!#REF!,'Sales Details'!#REF!,$B18,'Sales Details'!$A:$A,$A18,'Sales Details'!$D:$D,N$2)</f>
        <v>#REF!</v>
      </c>
      <c r="O18" s="24"/>
      <c r="P18" s="24"/>
      <c r="Q18" s="24"/>
      <c r="R18" s="24"/>
      <c r="S18" s="24"/>
      <c r="T18" s="24"/>
      <c r="U18" s="24"/>
      <c r="V18" s="24"/>
      <c r="W18" s="24"/>
      <c r="X18" s="24"/>
      <c r="Y18" s="24"/>
      <c r="Z18" s="24"/>
      <c r="AA18" s="24"/>
      <c r="AB18" s="24"/>
      <c r="AC18" s="24"/>
      <c r="AD18" s="24"/>
      <c r="AE18" s="24"/>
      <c r="AF18" s="22" t="e">
        <f>SUMIFS('Sales Details'!#REF!,'Sales Details'!#REF!,$B18,'Sales Details'!$A:$A,$A18,'Sales Details'!$D:$D,AF$2)</f>
        <v>#REF!</v>
      </c>
      <c r="AG18" s="22" t="e">
        <f>SUMIFS('Sales Details'!#REF!,'Sales Details'!#REF!,$B18,'Sales Details'!$A:$A,$A18,'Sales Details'!$D:$D,AG$2)</f>
        <v>#REF!</v>
      </c>
      <c r="AH18" s="22" t="e">
        <f t="shared" si="0"/>
        <v>#REF!</v>
      </c>
      <c r="AI18" s="639" t="e">
        <f>SUM(AH18:AH20)</f>
        <v>#REF!</v>
      </c>
      <c r="AJ18" s="16"/>
      <c r="AK18" s="17" t="e">
        <f>SUMIFS('Sales Details'!#REF!,'Sales Details'!#REF!,$B18,'Sales Details'!$A:$A,$A18,'Sales Details'!#REF!,AK$2)</f>
        <v>#REF!</v>
      </c>
      <c r="AL18" s="17"/>
      <c r="AM18" s="17"/>
      <c r="AN18" s="17"/>
      <c r="AO18" s="17" t="e">
        <f>SUMIFS('Sales Details'!#REF!,'Sales Details'!#REF!,$B18,'Sales Details'!$A:$A,$A18,'Sales Details'!#REF!,AO$2)</f>
        <v>#REF!</v>
      </c>
      <c r="AP18" s="17"/>
      <c r="AQ18" s="17"/>
      <c r="AR18" s="46"/>
      <c r="AS18" s="17"/>
      <c r="AT18" s="641" t="e">
        <f>SUM(AK18:AO19)*0.3</f>
        <v>#REF!</v>
      </c>
      <c r="AU18" s="17"/>
      <c r="AV18" s="643" t="e">
        <f>SUM(AK18:AO19)*0.02</f>
        <v>#REF!</v>
      </c>
      <c r="AW18" s="645" t="e">
        <f>SUM(AT18:AV20)</f>
        <v>#REF!</v>
      </c>
      <c r="AX18" s="648" t="e">
        <f>SUM(AK18:AO20)*0.05</f>
        <v>#REF!</v>
      </c>
      <c r="AY18" s="17"/>
      <c r="AZ18" s="648" t="e">
        <f>SUM(AK18:AO19)*0.63</f>
        <v>#REF!</v>
      </c>
      <c r="BA18" s="641" t="e">
        <f>AO20*0.4</f>
        <v>#REF!</v>
      </c>
    </row>
    <row r="19" spans="1:53" x14ac:dyDescent="0.2">
      <c r="A19" s="31" t="s">
        <v>34</v>
      </c>
      <c r="B19" s="18" t="s">
        <v>29</v>
      </c>
      <c r="C19" s="22" t="e">
        <f>SUMIFS('Sales Details'!#REF!,'Sales Details'!#REF!,$B19,'Sales Details'!$A:$A,$A19,'Sales Details'!$D:$D,C$2)</f>
        <v>#REF!</v>
      </c>
      <c r="D19" s="22" t="e">
        <f>SUMIFS('Sales Details'!#REF!,'Sales Details'!#REF!,$B19,'Sales Details'!$A:$A,$A19,'Sales Details'!$D:$D,D$2)</f>
        <v>#REF!</v>
      </c>
      <c r="E19" s="22" t="e">
        <f>SUMIFS('Sales Details'!#REF!,'Sales Details'!#REF!,$B19,'Sales Details'!$A:$A,$A19,'Sales Details'!$D:$D,E$2)</f>
        <v>#REF!</v>
      </c>
      <c r="F19" s="22" t="e">
        <f>SUMIFS('Sales Details'!#REF!,'Sales Details'!#REF!,$B19,'Sales Details'!$A:$A,$A19,'Sales Details'!$D:$D,F$2)</f>
        <v>#REF!</v>
      </c>
      <c r="G19" s="22" t="e">
        <f>SUMIFS('Sales Details'!#REF!,'Sales Details'!#REF!,$B19,'Sales Details'!$A:$A,$A19,'Sales Details'!$D:$D,G$2)</f>
        <v>#REF!</v>
      </c>
      <c r="H19" s="22" t="e">
        <f>SUMIFS('Sales Details'!#REF!,'Sales Details'!#REF!,$B19,'Sales Details'!$A:$A,$A19,'Sales Details'!$D:$D,H$2)</f>
        <v>#REF!</v>
      </c>
      <c r="I19" s="22" t="e">
        <f>SUMIFS('Sales Details'!#REF!,'Sales Details'!#REF!,$B19,'Sales Details'!$A:$A,$A19,'Sales Details'!$D:$D,I$2)</f>
        <v>#REF!</v>
      </c>
      <c r="J19" s="22" t="e">
        <f>SUMIFS('Sales Details'!#REF!,'Sales Details'!#REF!,$B19,'Sales Details'!$A:$A,$A19,'Sales Details'!$D:$D,J$2)</f>
        <v>#REF!</v>
      </c>
      <c r="K19" s="22" t="e">
        <f>SUMIFS('Sales Details'!#REF!,'Sales Details'!#REF!,$B19,'Sales Details'!$A:$A,$A19,'Sales Details'!$D:$D,K$2)</f>
        <v>#REF!</v>
      </c>
      <c r="L19" s="22" t="e">
        <f>SUMIFS('Sales Details'!#REF!,'Sales Details'!#REF!,$B19,'Sales Details'!$A:$A,$A19,'Sales Details'!$D:$D,L$2)</f>
        <v>#REF!</v>
      </c>
      <c r="M19" s="22" t="e">
        <f>SUMIFS('Sales Details'!#REF!,'Sales Details'!#REF!,$B19,'Sales Details'!$A:$A,$A19,'Sales Details'!$D:$D,M$2)</f>
        <v>#REF!</v>
      </c>
      <c r="N19" s="22" t="e">
        <f>SUMIFS('Sales Details'!#REF!,'Sales Details'!#REF!,$B19,'Sales Details'!$A:$A,$A19,'Sales Details'!$D:$D,N$2)</f>
        <v>#REF!</v>
      </c>
      <c r="O19" s="24"/>
      <c r="P19" s="24"/>
      <c r="Q19" s="24"/>
      <c r="R19" s="24"/>
      <c r="S19" s="24"/>
      <c r="T19" s="24"/>
      <c r="U19" s="24"/>
      <c r="V19" s="24"/>
      <c r="W19" s="24"/>
      <c r="X19" s="24"/>
      <c r="Y19" s="24"/>
      <c r="Z19" s="24"/>
      <c r="AA19" s="24"/>
      <c r="AB19" s="24"/>
      <c r="AC19" s="24"/>
      <c r="AD19" s="24"/>
      <c r="AE19" s="24"/>
      <c r="AF19" s="22" t="e">
        <f>SUMIFS('Sales Details'!#REF!,'Sales Details'!#REF!,$B19,'Sales Details'!$A:$A,$A19,'Sales Details'!$D:$D,AF$2)</f>
        <v>#REF!</v>
      </c>
      <c r="AG19" s="22" t="e">
        <f>SUMIFS('Sales Details'!#REF!,'Sales Details'!#REF!,$B19,'Sales Details'!$A:$A,$A19,'Sales Details'!$D:$D,AG$2)</f>
        <v>#REF!</v>
      </c>
      <c r="AH19" s="22" t="e">
        <f t="shared" si="0"/>
        <v>#REF!</v>
      </c>
      <c r="AI19" s="639"/>
      <c r="AJ19" s="16"/>
      <c r="AK19" s="17" t="e">
        <f>SUMIFS('Sales Details'!#REF!,'Sales Details'!#REF!,$B19,'Sales Details'!$A:$A,$A19,'Sales Details'!#REF!,AK$2)</f>
        <v>#REF!</v>
      </c>
      <c r="AL19" s="17"/>
      <c r="AM19" s="17"/>
      <c r="AN19" s="17"/>
      <c r="AO19" s="17" t="e">
        <f>SUMIFS('Sales Details'!#REF!,'Sales Details'!#REF!,$B19,'Sales Details'!$A:$A,$A19,'Sales Details'!#REF!,AO$2)</f>
        <v>#REF!</v>
      </c>
      <c r="AP19" s="17"/>
      <c r="AQ19" s="17"/>
      <c r="AR19" s="46"/>
      <c r="AS19" s="17"/>
      <c r="AT19" s="642"/>
      <c r="AU19" s="17"/>
      <c r="AV19" s="644"/>
      <c r="AW19" s="646"/>
      <c r="AX19" s="649"/>
      <c r="AY19" s="17"/>
      <c r="AZ19" s="649"/>
      <c r="BA19" s="642"/>
    </row>
    <row r="20" spans="1:53" ht="17" thickBot="1" x14ac:dyDescent="0.25">
      <c r="A20" s="32" t="s">
        <v>34</v>
      </c>
      <c r="B20" s="25" t="s">
        <v>27</v>
      </c>
      <c r="C20" s="26"/>
      <c r="D20" s="26"/>
      <c r="E20" s="26"/>
      <c r="F20" s="26"/>
      <c r="G20" s="26"/>
      <c r="H20" s="26"/>
      <c r="I20" s="26"/>
      <c r="J20" s="26"/>
      <c r="K20" s="26"/>
      <c r="L20" s="26"/>
      <c r="M20" s="26"/>
      <c r="N20" s="26"/>
      <c r="O20" s="27" t="e">
        <f>SUMIFS('Sales Details'!#REF!,'Sales Details'!#REF!,$B20,'Sales Details'!$A:$A,$A20,'Sales Details'!$D:$D,O$2)</f>
        <v>#REF!</v>
      </c>
      <c r="P20" s="27" t="e">
        <f>SUMIFS('Sales Details'!#REF!,'Sales Details'!#REF!,$B20,'Sales Details'!$A:$A,$A20,'Sales Details'!$D:$D,P$2)</f>
        <v>#REF!</v>
      </c>
      <c r="Q20" s="27" t="e">
        <f>SUMIFS('Sales Details'!#REF!,'Sales Details'!#REF!,$B20,'Sales Details'!$A:$A,$A20,'Sales Details'!$D:$D,Q$2)</f>
        <v>#REF!</v>
      </c>
      <c r="R20" s="27" t="e">
        <f>SUMIFS('Sales Details'!#REF!,'Sales Details'!#REF!,$B20,'Sales Details'!$A:$A,$A20,'Sales Details'!$D:$D,R$2)</f>
        <v>#REF!</v>
      </c>
      <c r="S20" s="27" t="e">
        <f>SUMIFS('Sales Details'!#REF!,'Sales Details'!#REF!,$B20,'Sales Details'!$A:$A,$A20,'Sales Details'!$D:$D,S$2)</f>
        <v>#REF!</v>
      </c>
      <c r="T20" s="27" t="e">
        <f>SUMIFS('Sales Details'!#REF!,'Sales Details'!#REF!,$B20,'Sales Details'!$A:$A,$A20,'Sales Details'!$D:$D,T$2)</f>
        <v>#REF!</v>
      </c>
      <c r="U20" s="27" t="e">
        <f>SUMIFS('Sales Details'!#REF!,'Sales Details'!#REF!,$B20,'Sales Details'!$A:$A,$A20,'Sales Details'!$D:$D,U$2)</f>
        <v>#REF!</v>
      </c>
      <c r="V20" s="27" t="e">
        <f>SUMIFS('Sales Details'!#REF!,'Sales Details'!#REF!,$B20,'Sales Details'!$A:$A,$A20,'Sales Details'!$D:$D,V$2)</f>
        <v>#REF!</v>
      </c>
      <c r="W20" s="27" t="e">
        <f>SUMIFS('Sales Details'!#REF!,'Sales Details'!#REF!,$B20,'Sales Details'!$A:$A,$A20,'Sales Details'!$D:$D,W$2)</f>
        <v>#REF!</v>
      </c>
      <c r="X20" s="27" t="e">
        <f>SUMIFS('Sales Details'!#REF!,'Sales Details'!#REF!,$B20,'Sales Details'!$A:$A,$A20,'Sales Details'!$D:$D,X$2)</f>
        <v>#REF!</v>
      </c>
      <c r="Y20" s="27" t="e">
        <f>SUMIFS('Sales Details'!#REF!,'Sales Details'!#REF!,$B20,'Sales Details'!$A:$A,$A20,'Sales Details'!$D:$D,Y$2)</f>
        <v>#REF!</v>
      </c>
      <c r="Z20" s="27" t="e">
        <f>SUMIFS('Sales Details'!#REF!,'Sales Details'!#REF!,$B20,'Sales Details'!$A:$A,$A20,'Sales Details'!$D:$D,Z$2)</f>
        <v>#REF!</v>
      </c>
      <c r="AA20" s="27" t="e">
        <f>SUMIFS('Sales Details'!#REF!,'Sales Details'!#REF!,$B20,'Sales Details'!$A:$A,$A20,'Sales Details'!$D:$D,AA$2)</f>
        <v>#REF!</v>
      </c>
      <c r="AB20" s="27" t="e">
        <f>SUMIFS('Sales Details'!#REF!,'Sales Details'!#REF!,$B20,'Sales Details'!$A:$A,$A20,'Sales Details'!$D:$D,AB$2)</f>
        <v>#REF!</v>
      </c>
      <c r="AC20" s="27" t="e">
        <f>SUMIFS('Sales Details'!#REF!,'Sales Details'!#REF!,$B20,'Sales Details'!$A:$A,$A20,'Sales Details'!$D:$D,AC$2)</f>
        <v>#REF!</v>
      </c>
      <c r="AD20" s="27" t="e">
        <f>SUMIFS('Sales Details'!#REF!,'Sales Details'!#REF!,$B20,'Sales Details'!$A:$A,$A20,'Sales Details'!$D:$D,AD$2)</f>
        <v>#REF!</v>
      </c>
      <c r="AE20" s="27" t="e">
        <f>SUMIFS('Sales Details'!#REF!,'Sales Details'!#REF!,$B20,'Sales Details'!$A:$A,$A20,'Sales Details'!$D:$D,AE$2)</f>
        <v>#REF!</v>
      </c>
      <c r="AF20" s="27" t="e">
        <f>SUMIFS('Sales Details'!#REF!,'Sales Details'!#REF!,$B20,'Sales Details'!$A:$A,$A20,'Sales Details'!$D:$D,AF$2)</f>
        <v>#REF!</v>
      </c>
      <c r="AG20" s="27" t="e">
        <f>SUMIFS('Sales Details'!#REF!,'Sales Details'!#REF!,$B20,'Sales Details'!$A:$A,$A20,'Sales Details'!$D:$D,AG$2)</f>
        <v>#REF!</v>
      </c>
      <c r="AH20" s="27" t="e">
        <f t="shared" si="0"/>
        <v>#REF!</v>
      </c>
      <c r="AI20" s="640"/>
      <c r="AJ20" s="16"/>
      <c r="AK20" s="19"/>
      <c r="AL20" s="19"/>
      <c r="AM20" s="19"/>
      <c r="AN20" s="19"/>
      <c r="AO20" s="19" t="e">
        <f>SUMIFS('Sales Details'!#REF!,'Sales Details'!#REF!,$B20,'Sales Details'!$A:$A,$A20,'Sales Details'!#REF!,AO$2)</f>
        <v>#REF!</v>
      </c>
      <c r="AP20" s="19"/>
      <c r="AQ20" s="17"/>
      <c r="AR20" s="47"/>
      <c r="AS20" s="19"/>
      <c r="AT20" s="19"/>
      <c r="AU20" s="19" t="e">
        <f>AO20*0.35</f>
        <v>#REF!</v>
      </c>
      <c r="AV20" s="48" t="e">
        <f>AO20*0.02</f>
        <v>#REF!</v>
      </c>
      <c r="AW20" s="647"/>
      <c r="AX20" s="650"/>
      <c r="AY20" s="19"/>
      <c r="AZ20" s="650"/>
      <c r="BA20" s="651"/>
    </row>
    <row r="21" spans="1:53" x14ac:dyDescent="0.2">
      <c r="A21" s="33" t="s">
        <v>35</v>
      </c>
      <c r="B21" s="28" t="s">
        <v>28</v>
      </c>
      <c r="C21" s="29" t="e">
        <f>SUMIFS('Sales Details'!#REF!,'Sales Details'!#REF!,$B21,'Sales Details'!$A:$A,$A21,'Sales Details'!$D:$D,C$2)</f>
        <v>#REF!</v>
      </c>
      <c r="D21" s="29" t="e">
        <f>SUMIFS('Sales Details'!#REF!,'Sales Details'!#REF!,$B21,'Sales Details'!$A:$A,$A21,'Sales Details'!$D:$D,D$2)</f>
        <v>#REF!</v>
      </c>
      <c r="E21" s="29" t="e">
        <f>SUMIFS('Sales Details'!#REF!,'Sales Details'!#REF!,$B21,'Sales Details'!$A:$A,$A21,'Sales Details'!$D:$D,E$2)</f>
        <v>#REF!</v>
      </c>
      <c r="F21" s="29" t="e">
        <f>SUMIFS('Sales Details'!#REF!,'Sales Details'!#REF!,$B21,'Sales Details'!$A:$A,$A21,'Sales Details'!$D:$D,F$2)</f>
        <v>#REF!</v>
      </c>
      <c r="G21" s="29" t="e">
        <f>SUMIFS('Sales Details'!#REF!,'Sales Details'!#REF!,$B21,'Sales Details'!$A:$A,$A21,'Sales Details'!$D:$D,G$2)</f>
        <v>#REF!</v>
      </c>
      <c r="H21" s="29" t="e">
        <f>SUMIFS('Sales Details'!#REF!,'Sales Details'!#REF!,$B21,'Sales Details'!$A:$A,$A21,'Sales Details'!$D:$D,H$2)</f>
        <v>#REF!</v>
      </c>
      <c r="I21" s="29" t="e">
        <f>SUMIFS('Sales Details'!#REF!,'Sales Details'!#REF!,$B21,'Sales Details'!$A:$A,$A21,'Sales Details'!$D:$D,I$2)</f>
        <v>#REF!</v>
      </c>
      <c r="J21" s="29" t="e">
        <f>SUMIFS('Sales Details'!#REF!,'Sales Details'!#REF!,$B21,'Sales Details'!$A:$A,$A21,'Sales Details'!$D:$D,J$2)</f>
        <v>#REF!</v>
      </c>
      <c r="K21" s="29" t="e">
        <f>SUMIFS('Sales Details'!#REF!,'Sales Details'!#REF!,$B21,'Sales Details'!$A:$A,$A21,'Sales Details'!$D:$D,K$2)</f>
        <v>#REF!</v>
      </c>
      <c r="L21" s="29" t="e">
        <f>SUMIFS('Sales Details'!#REF!,'Sales Details'!#REF!,$B21,'Sales Details'!$A:$A,$A21,'Sales Details'!$D:$D,L$2)</f>
        <v>#REF!</v>
      </c>
      <c r="M21" s="29" t="e">
        <f>SUMIFS('Sales Details'!#REF!,'Sales Details'!#REF!,$B21,'Sales Details'!$A:$A,$A21,'Sales Details'!$D:$D,M$2)</f>
        <v>#REF!</v>
      </c>
      <c r="N21" s="29" t="e">
        <f>SUMIFS('Sales Details'!#REF!,'Sales Details'!#REF!,$B21,'Sales Details'!$A:$A,$A21,'Sales Details'!$D:$D,N$2)</f>
        <v>#REF!</v>
      </c>
      <c r="O21" s="30"/>
      <c r="P21" s="30"/>
      <c r="Q21" s="30"/>
      <c r="R21" s="30"/>
      <c r="S21" s="30"/>
      <c r="T21" s="30"/>
      <c r="U21" s="30"/>
      <c r="V21" s="30"/>
      <c r="W21" s="30"/>
      <c r="X21" s="30"/>
      <c r="Y21" s="30"/>
      <c r="Z21" s="30"/>
      <c r="AA21" s="30"/>
      <c r="AB21" s="30"/>
      <c r="AC21" s="30"/>
      <c r="AD21" s="30"/>
      <c r="AE21" s="30"/>
      <c r="AF21" s="29" t="e">
        <f>SUMIFS('Sales Details'!#REF!,'Sales Details'!#REF!,$B21,'Sales Details'!$A:$A,$A21,'Sales Details'!$D:$D,AF$2)</f>
        <v>#REF!</v>
      </c>
      <c r="AG21" s="29" t="e">
        <f>SUMIFS('Sales Details'!#REF!,'Sales Details'!#REF!,$B21,'Sales Details'!$A:$A,$A21,'Sales Details'!$D:$D,AG$2)</f>
        <v>#REF!</v>
      </c>
      <c r="AH21" s="29" t="e">
        <f t="shared" si="0"/>
        <v>#REF!</v>
      </c>
      <c r="AI21" s="652" t="e">
        <f>SUM(AH21:AH23)</f>
        <v>#REF!</v>
      </c>
      <c r="AJ21" s="16"/>
      <c r="AK21" s="17" t="e">
        <f>SUMIFS('Sales Details'!#REF!,'Sales Details'!#REF!,$B21,'Sales Details'!$A:$A,$A21,'Sales Details'!#REF!,AK$2)</f>
        <v>#REF!</v>
      </c>
      <c r="AL21" s="17"/>
      <c r="AM21" s="17"/>
      <c r="AN21" s="17"/>
      <c r="AO21" s="17" t="e">
        <f>SUMIFS('Sales Details'!#REF!,'Sales Details'!#REF!,$B21,'Sales Details'!$A:$A,$A21,'Sales Details'!#REF!,AO$2)</f>
        <v>#REF!</v>
      </c>
      <c r="AP21" s="17"/>
      <c r="AQ21" s="17"/>
      <c r="AR21" s="46"/>
      <c r="AS21" s="17"/>
      <c r="AT21" s="641" t="e">
        <f>SUM(AK21:AO22)*0.3</f>
        <v>#REF!</v>
      </c>
      <c r="AU21" s="17"/>
      <c r="AV21" s="643" t="e">
        <f>SUM(AK21:AO22)*0.02</f>
        <v>#REF!</v>
      </c>
      <c r="AW21" s="645" t="e">
        <f>SUM(AT21:AV23)</f>
        <v>#REF!</v>
      </c>
      <c r="AX21" s="648" t="e">
        <f>SUM(AK21:AO23)*0.05</f>
        <v>#REF!</v>
      </c>
      <c r="AY21" s="17"/>
      <c r="AZ21" s="648" t="e">
        <f>SUM(AK21:AO22)*0.63</f>
        <v>#REF!</v>
      </c>
      <c r="BA21" s="641" t="e">
        <f>AO23*0.4</f>
        <v>#REF!</v>
      </c>
    </row>
    <row r="22" spans="1:53" x14ac:dyDescent="0.2">
      <c r="A22" s="31" t="s">
        <v>35</v>
      </c>
      <c r="B22" s="18" t="s">
        <v>29</v>
      </c>
      <c r="C22" s="22" t="e">
        <f>SUMIFS('Sales Details'!#REF!,'Sales Details'!#REF!,$B22,'Sales Details'!$A:$A,$A22,'Sales Details'!$D:$D,C$2)</f>
        <v>#REF!</v>
      </c>
      <c r="D22" s="22" t="e">
        <f>SUMIFS('Sales Details'!#REF!,'Sales Details'!#REF!,$B22,'Sales Details'!$A:$A,$A22,'Sales Details'!$D:$D,D$2)</f>
        <v>#REF!</v>
      </c>
      <c r="E22" s="22" t="e">
        <f>SUMIFS('Sales Details'!#REF!,'Sales Details'!#REF!,$B22,'Sales Details'!$A:$A,$A22,'Sales Details'!$D:$D,E$2)</f>
        <v>#REF!</v>
      </c>
      <c r="F22" s="22" t="e">
        <f>SUMIFS('Sales Details'!#REF!,'Sales Details'!#REF!,$B22,'Sales Details'!$A:$A,$A22,'Sales Details'!$D:$D,F$2)</f>
        <v>#REF!</v>
      </c>
      <c r="G22" s="22" t="e">
        <f>SUMIFS('Sales Details'!#REF!,'Sales Details'!#REF!,$B22,'Sales Details'!$A:$A,$A22,'Sales Details'!$D:$D,G$2)</f>
        <v>#REF!</v>
      </c>
      <c r="H22" s="22" t="e">
        <f>SUMIFS('Sales Details'!#REF!,'Sales Details'!#REF!,$B22,'Sales Details'!$A:$A,$A22,'Sales Details'!$D:$D,H$2)</f>
        <v>#REF!</v>
      </c>
      <c r="I22" s="22" t="e">
        <f>SUMIFS('Sales Details'!#REF!,'Sales Details'!#REF!,$B22,'Sales Details'!$A:$A,$A22,'Sales Details'!$D:$D,I$2)</f>
        <v>#REF!</v>
      </c>
      <c r="J22" s="22" t="e">
        <f>SUMIFS('Sales Details'!#REF!,'Sales Details'!#REF!,$B22,'Sales Details'!$A:$A,$A22,'Sales Details'!$D:$D,J$2)</f>
        <v>#REF!</v>
      </c>
      <c r="K22" s="22" t="e">
        <f>SUMIFS('Sales Details'!#REF!,'Sales Details'!#REF!,$B22,'Sales Details'!$A:$A,$A22,'Sales Details'!$D:$D,K$2)</f>
        <v>#REF!</v>
      </c>
      <c r="L22" s="22" t="e">
        <f>SUMIFS('Sales Details'!#REF!,'Sales Details'!#REF!,$B22,'Sales Details'!$A:$A,$A22,'Sales Details'!$D:$D,L$2)</f>
        <v>#REF!</v>
      </c>
      <c r="M22" s="22" t="e">
        <f>SUMIFS('Sales Details'!#REF!,'Sales Details'!#REF!,$B22,'Sales Details'!$A:$A,$A22,'Sales Details'!$D:$D,M$2)</f>
        <v>#REF!</v>
      </c>
      <c r="N22" s="22" t="e">
        <f>SUMIFS('Sales Details'!#REF!,'Sales Details'!#REF!,$B22,'Sales Details'!$A:$A,$A22,'Sales Details'!$D:$D,N$2)</f>
        <v>#REF!</v>
      </c>
      <c r="O22" s="24"/>
      <c r="P22" s="24"/>
      <c r="Q22" s="24"/>
      <c r="R22" s="24"/>
      <c r="S22" s="24"/>
      <c r="T22" s="24"/>
      <c r="U22" s="24"/>
      <c r="V22" s="24"/>
      <c r="W22" s="24"/>
      <c r="X22" s="24"/>
      <c r="Y22" s="24"/>
      <c r="Z22" s="24"/>
      <c r="AA22" s="24"/>
      <c r="AB22" s="24"/>
      <c r="AC22" s="24"/>
      <c r="AD22" s="24"/>
      <c r="AE22" s="24"/>
      <c r="AF22" s="22" t="e">
        <f>SUMIFS('Sales Details'!#REF!,'Sales Details'!#REF!,$B22,'Sales Details'!$A:$A,$A22,'Sales Details'!$D:$D,AF$2)</f>
        <v>#REF!</v>
      </c>
      <c r="AG22" s="22" t="e">
        <f>SUMIFS('Sales Details'!#REF!,'Sales Details'!#REF!,$B22,'Sales Details'!$A:$A,$A22,'Sales Details'!$D:$D,AG$2)</f>
        <v>#REF!</v>
      </c>
      <c r="AH22" s="22" t="e">
        <f t="shared" si="0"/>
        <v>#REF!</v>
      </c>
      <c r="AI22" s="639"/>
      <c r="AJ22" s="16"/>
      <c r="AK22" s="17" t="e">
        <f>SUMIFS('Sales Details'!#REF!,'Sales Details'!#REF!,$B22,'Sales Details'!$A:$A,$A22,'Sales Details'!#REF!,AK$2)</f>
        <v>#REF!</v>
      </c>
      <c r="AL22" s="17"/>
      <c r="AM22" s="17"/>
      <c r="AN22" s="17"/>
      <c r="AO22" s="17" t="e">
        <f>SUMIFS('Sales Details'!#REF!,'Sales Details'!#REF!,$B22,'Sales Details'!$A:$A,$A22,'Sales Details'!#REF!,AO$2)</f>
        <v>#REF!</v>
      </c>
      <c r="AP22" s="17"/>
      <c r="AQ22" s="17"/>
      <c r="AR22" s="46"/>
      <c r="AS22" s="17"/>
      <c r="AT22" s="642"/>
      <c r="AU22" s="17"/>
      <c r="AV22" s="644"/>
      <c r="AW22" s="646"/>
      <c r="AX22" s="649"/>
      <c r="AY22" s="17"/>
      <c r="AZ22" s="649"/>
      <c r="BA22" s="642"/>
    </row>
    <row r="23" spans="1:53" ht="17" thickBot="1" x14ac:dyDescent="0.25">
      <c r="A23" s="32" t="s">
        <v>35</v>
      </c>
      <c r="B23" s="25" t="s">
        <v>27</v>
      </c>
      <c r="C23" s="26"/>
      <c r="D23" s="26"/>
      <c r="E23" s="26"/>
      <c r="F23" s="26"/>
      <c r="G23" s="26"/>
      <c r="H23" s="26"/>
      <c r="I23" s="26"/>
      <c r="J23" s="26"/>
      <c r="K23" s="26"/>
      <c r="L23" s="26"/>
      <c r="M23" s="26"/>
      <c r="N23" s="26"/>
      <c r="O23" s="27" t="e">
        <f>SUMIFS('Sales Details'!#REF!,'Sales Details'!#REF!,$B23,'Sales Details'!$A:$A,$A23,'Sales Details'!$D:$D,O$2)</f>
        <v>#REF!</v>
      </c>
      <c r="P23" s="27" t="e">
        <f>SUMIFS('Sales Details'!#REF!,'Sales Details'!#REF!,$B23,'Sales Details'!$A:$A,$A23,'Sales Details'!$D:$D,P$2)</f>
        <v>#REF!</v>
      </c>
      <c r="Q23" s="27" t="e">
        <f>SUMIFS('Sales Details'!#REF!,'Sales Details'!#REF!,$B23,'Sales Details'!$A:$A,$A23,'Sales Details'!$D:$D,Q$2)</f>
        <v>#REF!</v>
      </c>
      <c r="R23" s="27" t="e">
        <f>SUMIFS('Sales Details'!#REF!,'Sales Details'!#REF!,$B23,'Sales Details'!$A:$A,$A23,'Sales Details'!$D:$D,R$2)</f>
        <v>#REF!</v>
      </c>
      <c r="S23" s="27" t="e">
        <f>SUMIFS('Sales Details'!#REF!,'Sales Details'!#REF!,$B23,'Sales Details'!$A:$A,$A23,'Sales Details'!$D:$D,S$2)</f>
        <v>#REF!</v>
      </c>
      <c r="T23" s="27" t="e">
        <f>SUMIFS('Sales Details'!#REF!,'Sales Details'!#REF!,$B23,'Sales Details'!$A:$A,$A23,'Sales Details'!$D:$D,T$2)</f>
        <v>#REF!</v>
      </c>
      <c r="U23" s="27" t="e">
        <f>SUMIFS('Sales Details'!#REF!,'Sales Details'!#REF!,$B23,'Sales Details'!$A:$A,$A23,'Sales Details'!$D:$D,U$2)</f>
        <v>#REF!</v>
      </c>
      <c r="V23" s="27" t="e">
        <f>SUMIFS('Sales Details'!#REF!,'Sales Details'!#REF!,$B23,'Sales Details'!$A:$A,$A23,'Sales Details'!$D:$D,V$2)</f>
        <v>#REF!</v>
      </c>
      <c r="W23" s="27" t="e">
        <f>SUMIFS('Sales Details'!#REF!,'Sales Details'!#REF!,$B23,'Sales Details'!$A:$A,$A23,'Sales Details'!$D:$D,W$2)</f>
        <v>#REF!</v>
      </c>
      <c r="X23" s="27" t="e">
        <f>SUMIFS('Sales Details'!#REF!,'Sales Details'!#REF!,$B23,'Sales Details'!$A:$A,$A23,'Sales Details'!$D:$D,X$2)</f>
        <v>#REF!</v>
      </c>
      <c r="Y23" s="27" t="e">
        <f>SUMIFS('Sales Details'!#REF!,'Sales Details'!#REF!,$B23,'Sales Details'!$A:$A,$A23,'Sales Details'!$D:$D,Y$2)</f>
        <v>#REF!</v>
      </c>
      <c r="Z23" s="27" t="e">
        <f>SUMIFS('Sales Details'!#REF!,'Sales Details'!#REF!,$B23,'Sales Details'!$A:$A,$A23,'Sales Details'!$D:$D,Z$2)</f>
        <v>#REF!</v>
      </c>
      <c r="AA23" s="27" t="e">
        <f>SUMIFS('Sales Details'!#REF!,'Sales Details'!#REF!,$B23,'Sales Details'!$A:$A,$A23,'Sales Details'!$D:$D,AA$2)</f>
        <v>#REF!</v>
      </c>
      <c r="AB23" s="27" t="e">
        <f>SUMIFS('Sales Details'!#REF!,'Sales Details'!#REF!,$B23,'Sales Details'!$A:$A,$A23,'Sales Details'!$D:$D,AB$2)</f>
        <v>#REF!</v>
      </c>
      <c r="AC23" s="27" t="e">
        <f>SUMIFS('Sales Details'!#REF!,'Sales Details'!#REF!,$B23,'Sales Details'!$A:$A,$A23,'Sales Details'!$D:$D,AC$2)</f>
        <v>#REF!</v>
      </c>
      <c r="AD23" s="27" t="e">
        <f>SUMIFS('Sales Details'!#REF!,'Sales Details'!#REF!,$B23,'Sales Details'!$A:$A,$A23,'Sales Details'!$D:$D,AD$2)</f>
        <v>#REF!</v>
      </c>
      <c r="AE23" s="27" t="e">
        <f>SUMIFS('Sales Details'!#REF!,'Sales Details'!#REF!,$B23,'Sales Details'!$A:$A,$A23,'Sales Details'!$D:$D,AE$2)</f>
        <v>#REF!</v>
      </c>
      <c r="AF23" s="27" t="e">
        <f>SUMIFS('Sales Details'!#REF!,'Sales Details'!#REF!,$B23,'Sales Details'!$A:$A,$A23,'Sales Details'!$D:$D,AF$2)</f>
        <v>#REF!</v>
      </c>
      <c r="AG23" s="27" t="e">
        <f>SUMIFS('Sales Details'!#REF!,'Sales Details'!#REF!,$B23,'Sales Details'!$A:$A,$A23,'Sales Details'!$D:$D,AG$2)</f>
        <v>#REF!</v>
      </c>
      <c r="AH23" s="27" t="e">
        <f t="shared" si="0"/>
        <v>#REF!</v>
      </c>
      <c r="AI23" s="640"/>
      <c r="AJ23" s="16"/>
      <c r="AK23" s="19"/>
      <c r="AL23" s="19"/>
      <c r="AM23" s="19"/>
      <c r="AN23" s="19"/>
      <c r="AO23" s="19" t="e">
        <f>SUMIFS('Sales Details'!#REF!,'Sales Details'!#REF!,$B23,'Sales Details'!$A:$A,$A23,'Sales Details'!#REF!,AO$2)</f>
        <v>#REF!</v>
      </c>
      <c r="AP23" s="19"/>
      <c r="AQ23" s="17"/>
      <c r="AR23" s="47"/>
      <c r="AS23" s="19"/>
      <c r="AT23" s="19"/>
      <c r="AU23" s="19" t="e">
        <f>AO23*0.35</f>
        <v>#REF!</v>
      </c>
      <c r="AV23" s="48" t="e">
        <f>AO23*0.02</f>
        <v>#REF!</v>
      </c>
      <c r="AW23" s="647"/>
      <c r="AX23" s="650"/>
      <c r="AY23" s="19"/>
      <c r="AZ23" s="650"/>
      <c r="BA23" s="651"/>
    </row>
    <row r="24" spans="1:53" x14ac:dyDescent="0.2">
      <c r="A24" s="31" t="s">
        <v>36</v>
      </c>
      <c r="B24" s="18" t="s">
        <v>28</v>
      </c>
      <c r="C24" s="22" t="e">
        <f>SUMIFS('Sales Details'!#REF!,'Sales Details'!#REF!,$B24,'Sales Details'!$A:$A,$A24,'Sales Details'!$D:$D,C$2)</f>
        <v>#REF!</v>
      </c>
      <c r="D24" s="22" t="e">
        <f>SUMIFS('Sales Details'!#REF!,'Sales Details'!#REF!,$B24,'Sales Details'!$A:$A,$A24,'Sales Details'!$D:$D,D$2)</f>
        <v>#REF!</v>
      </c>
      <c r="E24" s="22" t="e">
        <f>SUMIFS('Sales Details'!#REF!,'Sales Details'!#REF!,$B24,'Sales Details'!$A:$A,$A24,'Sales Details'!$D:$D,E$2)</f>
        <v>#REF!</v>
      </c>
      <c r="F24" s="22" t="e">
        <f>SUMIFS('Sales Details'!#REF!,'Sales Details'!#REF!,$B24,'Sales Details'!$A:$A,$A24,'Sales Details'!$D:$D,F$2)</f>
        <v>#REF!</v>
      </c>
      <c r="G24" s="22" t="e">
        <f>SUMIFS('Sales Details'!#REF!,'Sales Details'!#REF!,$B24,'Sales Details'!$A:$A,$A24,'Sales Details'!$D:$D,G$2)</f>
        <v>#REF!</v>
      </c>
      <c r="H24" s="22" t="e">
        <f>SUMIFS('Sales Details'!#REF!,'Sales Details'!#REF!,$B24,'Sales Details'!$A:$A,$A24,'Sales Details'!$D:$D,H$2)</f>
        <v>#REF!</v>
      </c>
      <c r="I24" s="22" t="e">
        <f>SUMIFS('Sales Details'!#REF!,'Sales Details'!#REF!,$B24,'Sales Details'!$A:$A,$A24,'Sales Details'!$D:$D,I$2)</f>
        <v>#REF!</v>
      </c>
      <c r="J24" s="22" t="e">
        <f>SUMIFS('Sales Details'!#REF!,'Sales Details'!#REF!,$B24,'Sales Details'!$A:$A,$A24,'Sales Details'!$D:$D,J$2)</f>
        <v>#REF!</v>
      </c>
      <c r="K24" s="22" t="e">
        <f>SUMIFS('Sales Details'!#REF!,'Sales Details'!#REF!,$B24,'Sales Details'!$A:$A,$A24,'Sales Details'!$D:$D,K$2)</f>
        <v>#REF!</v>
      </c>
      <c r="L24" s="22" t="e">
        <f>SUMIFS('Sales Details'!#REF!,'Sales Details'!#REF!,$B24,'Sales Details'!$A:$A,$A24,'Sales Details'!$D:$D,L$2)</f>
        <v>#REF!</v>
      </c>
      <c r="M24" s="22" t="e">
        <f>SUMIFS('Sales Details'!#REF!,'Sales Details'!#REF!,$B24,'Sales Details'!$A:$A,$A24,'Sales Details'!$D:$D,M$2)</f>
        <v>#REF!</v>
      </c>
      <c r="N24" s="22" t="e">
        <f>SUMIFS('Sales Details'!#REF!,'Sales Details'!#REF!,$B24,'Sales Details'!$A:$A,$A24,'Sales Details'!$D:$D,N$2)</f>
        <v>#REF!</v>
      </c>
      <c r="O24" s="24"/>
      <c r="P24" s="24"/>
      <c r="Q24" s="24"/>
      <c r="R24" s="24"/>
      <c r="S24" s="24"/>
      <c r="T24" s="24"/>
      <c r="U24" s="24"/>
      <c r="V24" s="24"/>
      <c r="W24" s="24"/>
      <c r="X24" s="24"/>
      <c r="Y24" s="24"/>
      <c r="Z24" s="24"/>
      <c r="AA24" s="24"/>
      <c r="AB24" s="24"/>
      <c r="AC24" s="24"/>
      <c r="AD24" s="24"/>
      <c r="AE24" s="24"/>
      <c r="AF24" s="22" t="e">
        <f>SUMIFS('Sales Details'!#REF!,'Sales Details'!#REF!,$B24,'Sales Details'!$A:$A,$A24,'Sales Details'!$D:$D,AF$2)</f>
        <v>#REF!</v>
      </c>
      <c r="AG24" s="22" t="e">
        <f>SUMIFS('Sales Details'!#REF!,'Sales Details'!#REF!,$B24,'Sales Details'!$A:$A,$A24,'Sales Details'!$D:$D,AG$2)</f>
        <v>#REF!</v>
      </c>
      <c r="AH24" s="22" t="e">
        <f t="shared" si="0"/>
        <v>#REF!</v>
      </c>
      <c r="AI24" s="639" t="e">
        <f>SUM(AH24:AH26)</f>
        <v>#REF!</v>
      </c>
      <c r="AJ24" s="16"/>
      <c r="AK24" s="17" t="e">
        <f>SUMIFS('Sales Details'!#REF!,'Sales Details'!#REF!,$B24,'Sales Details'!$A:$A,$A24,'Sales Details'!#REF!,AK$2)</f>
        <v>#REF!</v>
      </c>
      <c r="AL24" s="17"/>
      <c r="AM24" s="17"/>
      <c r="AN24" s="17"/>
      <c r="AO24" s="17" t="e">
        <f>SUMIFS('Sales Details'!#REF!,'Sales Details'!#REF!,$B24,'Sales Details'!$A:$A,$A24,'Sales Details'!#REF!,AO$2)</f>
        <v>#REF!</v>
      </c>
      <c r="AP24" s="17"/>
      <c r="AQ24" s="17"/>
      <c r="AR24" s="46"/>
      <c r="AS24" s="17"/>
      <c r="AT24" s="641" t="e">
        <f>SUM(AK24:AO25)*0.3</f>
        <v>#REF!</v>
      </c>
      <c r="AU24" s="17"/>
      <c r="AV24" s="643" t="e">
        <f>SUM(AK24:AO25)*0.02</f>
        <v>#REF!</v>
      </c>
      <c r="AW24" s="645" t="e">
        <f>SUM(AT24:AV26)</f>
        <v>#REF!</v>
      </c>
      <c r="AX24" s="648" t="e">
        <f>SUM(AK24:AO26)*0.05</f>
        <v>#REF!</v>
      </c>
      <c r="AY24" s="17"/>
      <c r="AZ24" s="648" t="e">
        <f>SUM(AK24:AO25)*0.63</f>
        <v>#REF!</v>
      </c>
      <c r="BA24" s="641" t="e">
        <f>AO26*0.4</f>
        <v>#REF!</v>
      </c>
    </row>
    <row r="25" spans="1:53" x14ac:dyDescent="0.2">
      <c r="A25" s="31" t="s">
        <v>36</v>
      </c>
      <c r="B25" s="18" t="s">
        <v>29</v>
      </c>
      <c r="C25" s="22" t="e">
        <f>SUMIFS('Sales Details'!#REF!,'Sales Details'!#REF!,$B25,'Sales Details'!$A:$A,$A25,'Sales Details'!$D:$D,C$2)</f>
        <v>#REF!</v>
      </c>
      <c r="D25" s="22" t="e">
        <f>SUMIFS('Sales Details'!#REF!,'Sales Details'!#REF!,$B25,'Sales Details'!$A:$A,$A25,'Sales Details'!$D:$D,D$2)</f>
        <v>#REF!</v>
      </c>
      <c r="E25" s="22" t="e">
        <f>SUMIFS('Sales Details'!#REF!,'Sales Details'!#REF!,$B25,'Sales Details'!$A:$A,$A25,'Sales Details'!$D:$D,E$2)</f>
        <v>#REF!</v>
      </c>
      <c r="F25" s="22" t="e">
        <f>SUMIFS('Sales Details'!#REF!,'Sales Details'!#REF!,$B25,'Sales Details'!$A:$A,$A25,'Sales Details'!$D:$D,F$2)</f>
        <v>#REF!</v>
      </c>
      <c r="G25" s="22" t="e">
        <f>SUMIFS('Sales Details'!#REF!,'Sales Details'!#REF!,$B25,'Sales Details'!$A:$A,$A25,'Sales Details'!$D:$D,G$2)</f>
        <v>#REF!</v>
      </c>
      <c r="H25" s="22" t="e">
        <f>SUMIFS('Sales Details'!#REF!,'Sales Details'!#REF!,$B25,'Sales Details'!$A:$A,$A25,'Sales Details'!$D:$D,H$2)</f>
        <v>#REF!</v>
      </c>
      <c r="I25" s="22" t="e">
        <f>SUMIFS('Sales Details'!#REF!,'Sales Details'!#REF!,$B25,'Sales Details'!$A:$A,$A25,'Sales Details'!$D:$D,I$2)</f>
        <v>#REF!</v>
      </c>
      <c r="J25" s="22" t="e">
        <f>SUMIFS('Sales Details'!#REF!,'Sales Details'!#REF!,$B25,'Sales Details'!$A:$A,$A25,'Sales Details'!$D:$D,J$2)</f>
        <v>#REF!</v>
      </c>
      <c r="K25" s="22" t="e">
        <f>SUMIFS('Sales Details'!#REF!,'Sales Details'!#REF!,$B25,'Sales Details'!$A:$A,$A25,'Sales Details'!$D:$D,K$2)</f>
        <v>#REF!</v>
      </c>
      <c r="L25" s="22" t="e">
        <f>SUMIFS('Sales Details'!#REF!,'Sales Details'!#REF!,$B25,'Sales Details'!$A:$A,$A25,'Sales Details'!$D:$D,L$2)</f>
        <v>#REF!</v>
      </c>
      <c r="M25" s="22" t="e">
        <f>SUMIFS('Sales Details'!#REF!,'Sales Details'!#REF!,$B25,'Sales Details'!$A:$A,$A25,'Sales Details'!$D:$D,M$2)</f>
        <v>#REF!</v>
      </c>
      <c r="N25" s="22" t="e">
        <f>SUMIFS('Sales Details'!#REF!,'Sales Details'!#REF!,$B25,'Sales Details'!$A:$A,$A25,'Sales Details'!$D:$D,N$2)</f>
        <v>#REF!</v>
      </c>
      <c r="O25" s="24"/>
      <c r="P25" s="24"/>
      <c r="Q25" s="24"/>
      <c r="R25" s="24"/>
      <c r="S25" s="24"/>
      <c r="T25" s="24"/>
      <c r="U25" s="24"/>
      <c r="V25" s="24"/>
      <c r="W25" s="24"/>
      <c r="X25" s="24"/>
      <c r="Y25" s="24"/>
      <c r="Z25" s="24"/>
      <c r="AA25" s="24"/>
      <c r="AB25" s="24"/>
      <c r="AC25" s="24"/>
      <c r="AD25" s="24"/>
      <c r="AE25" s="24"/>
      <c r="AF25" s="22" t="e">
        <f>SUMIFS('Sales Details'!#REF!,'Sales Details'!#REF!,$B25,'Sales Details'!$A:$A,$A25,'Sales Details'!$D:$D,AF$2)</f>
        <v>#REF!</v>
      </c>
      <c r="AG25" s="22" t="e">
        <f>SUMIFS('Sales Details'!#REF!,'Sales Details'!#REF!,$B25,'Sales Details'!$A:$A,$A25,'Sales Details'!$D:$D,AG$2)</f>
        <v>#REF!</v>
      </c>
      <c r="AH25" s="22" t="e">
        <f t="shared" si="0"/>
        <v>#REF!</v>
      </c>
      <c r="AI25" s="639"/>
      <c r="AJ25" s="16"/>
      <c r="AK25" s="17" t="e">
        <f>SUMIFS('Sales Details'!#REF!,'Sales Details'!#REF!,$B25,'Sales Details'!$A:$A,$A25,'Sales Details'!#REF!,AK$2)</f>
        <v>#REF!</v>
      </c>
      <c r="AL25" s="17"/>
      <c r="AM25" s="17"/>
      <c r="AN25" s="17"/>
      <c r="AO25" s="17" t="e">
        <f>SUMIFS('Sales Details'!#REF!,'Sales Details'!#REF!,$B25,'Sales Details'!$A:$A,$A25,'Sales Details'!#REF!,AO$2)</f>
        <v>#REF!</v>
      </c>
      <c r="AP25" s="17"/>
      <c r="AQ25" s="17"/>
      <c r="AR25" s="46"/>
      <c r="AS25" s="17"/>
      <c r="AT25" s="642"/>
      <c r="AU25" s="17"/>
      <c r="AV25" s="644"/>
      <c r="AW25" s="646"/>
      <c r="AX25" s="649"/>
      <c r="AY25" s="17"/>
      <c r="AZ25" s="649"/>
      <c r="BA25" s="642"/>
    </row>
    <row r="26" spans="1:53" ht="17" thickBot="1" x14ac:dyDescent="0.25">
      <c r="A26" s="32" t="s">
        <v>36</v>
      </c>
      <c r="B26" s="25" t="s">
        <v>27</v>
      </c>
      <c r="C26" s="26"/>
      <c r="D26" s="26"/>
      <c r="E26" s="26"/>
      <c r="F26" s="26"/>
      <c r="G26" s="26"/>
      <c r="H26" s="26"/>
      <c r="I26" s="26"/>
      <c r="J26" s="26"/>
      <c r="K26" s="26"/>
      <c r="L26" s="26"/>
      <c r="M26" s="26"/>
      <c r="N26" s="26"/>
      <c r="O26" s="27" t="e">
        <f>SUMIFS('Sales Details'!#REF!,'Sales Details'!#REF!,$B26,'Sales Details'!$A:$A,$A26,'Sales Details'!$D:$D,O$2)</f>
        <v>#REF!</v>
      </c>
      <c r="P26" s="27" t="e">
        <f>SUMIFS('Sales Details'!#REF!,'Sales Details'!#REF!,$B26,'Sales Details'!$A:$A,$A26,'Sales Details'!$D:$D,P$2)</f>
        <v>#REF!</v>
      </c>
      <c r="Q26" s="27" t="e">
        <f>SUMIFS('Sales Details'!#REF!,'Sales Details'!#REF!,$B26,'Sales Details'!$A:$A,$A26,'Sales Details'!$D:$D,Q$2)</f>
        <v>#REF!</v>
      </c>
      <c r="R26" s="27" t="e">
        <f>SUMIFS('Sales Details'!#REF!,'Sales Details'!#REF!,$B26,'Sales Details'!$A:$A,$A26,'Sales Details'!$D:$D,R$2)</f>
        <v>#REF!</v>
      </c>
      <c r="S26" s="27" t="e">
        <f>SUMIFS('Sales Details'!#REF!,'Sales Details'!#REF!,$B26,'Sales Details'!$A:$A,$A26,'Sales Details'!$D:$D,S$2)</f>
        <v>#REF!</v>
      </c>
      <c r="T26" s="27" t="e">
        <f>SUMIFS('Sales Details'!#REF!,'Sales Details'!#REF!,$B26,'Sales Details'!$A:$A,$A26,'Sales Details'!$D:$D,T$2)</f>
        <v>#REF!</v>
      </c>
      <c r="U26" s="27" t="e">
        <f>SUMIFS('Sales Details'!#REF!,'Sales Details'!#REF!,$B26,'Sales Details'!$A:$A,$A26,'Sales Details'!$D:$D,U$2)</f>
        <v>#REF!</v>
      </c>
      <c r="V26" s="27" t="e">
        <f>SUMIFS('Sales Details'!#REF!,'Sales Details'!#REF!,$B26,'Sales Details'!$A:$A,$A26,'Sales Details'!$D:$D,V$2)</f>
        <v>#REF!</v>
      </c>
      <c r="W26" s="27" t="e">
        <f>SUMIFS('Sales Details'!#REF!,'Sales Details'!#REF!,$B26,'Sales Details'!$A:$A,$A26,'Sales Details'!$D:$D,W$2)</f>
        <v>#REF!</v>
      </c>
      <c r="X26" s="27" t="e">
        <f>SUMIFS('Sales Details'!#REF!,'Sales Details'!#REF!,$B26,'Sales Details'!$A:$A,$A26,'Sales Details'!$D:$D,X$2)</f>
        <v>#REF!</v>
      </c>
      <c r="Y26" s="27" t="e">
        <f>SUMIFS('Sales Details'!#REF!,'Sales Details'!#REF!,$B26,'Sales Details'!$A:$A,$A26,'Sales Details'!$D:$D,Y$2)</f>
        <v>#REF!</v>
      </c>
      <c r="Z26" s="27" t="e">
        <f>SUMIFS('Sales Details'!#REF!,'Sales Details'!#REF!,$B26,'Sales Details'!$A:$A,$A26,'Sales Details'!$D:$D,Z$2)</f>
        <v>#REF!</v>
      </c>
      <c r="AA26" s="27" t="e">
        <f>SUMIFS('Sales Details'!#REF!,'Sales Details'!#REF!,$B26,'Sales Details'!$A:$A,$A26,'Sales Details'!$D:$D,AA$2)</f>
        <v>#REF!</v>
      </c>
      <c r="AB26" s="27" t="e">
        <f>SUMIFS('Sales Details'!#REF!,'Sales Details'!#REF!,$B26,'Sales Details'!$A:$A,$A26,'Sales Details'!$D:$D,AB$2)</f>
        <v>#REF!</v>
      </c>
      <c r="AC26" s="27" t="e">
        <f>SUMIFS('Sales Details'!#REF!,'Sales Details'!#REF!,$B26,'Sales Details'!$A:$A,$A26,'Sales Details'!$D:$D,AC$2)</f>
        <v>#REF!</v>
      </c>
      <c r="AD26" s="27" t="e">
        <f>SUMIFS('Sales Details'!#REF!,'Sales Details'!#REF!,$B26,'Sales Details'!$A:$A,$A26,'Sales Details'!$D:$D,AD$2)</f>
        <v>#REF!</v>
      </c>
      <c r="AE26" s="27" t="e">
        <f>SUMIFS('Sales Details'!#REF!,'Sales Details'!#REF!,$B26,'Sales Details'!$A:$A,$A26,'Sales Details'!$D:$D,AE$2)</f>
        <v>#REF!</v>
      </c>
      <c r="AF26" s="27" t="e">
        <f>SUMIFS('Sales Details'!#REF!,'Sales Details'!#REF!,$B26,'Sales Details'!$A:$A,$A26,'Sales Details'!$D:$D,AF$2)</f>
        <v>#REF!</v>
      </c>
      <c r="AG26" s="27" t="e">
        <f>SUMIFS('Sales Details'!#REF!,'Sales Details'!#REF!,$B26,'Sales Details'!$A:$A,$A26,'Sales Details'!$D:$D,AG$2)</f>
        <v>#REF!</v>
      </c>
      <c r="AH26" s="27" t="e">
        <f t="shared" si="0"/>
        <v>#REF!</v>
      </c>
      <c r="AI26" s="640"/>
      <c r="AJ26" s="16"/>
      <c r="AK26" s="19"/>
      <c r="AL26" s="19"/>
      <c r="AM26" s="19"/>
      <c r="AN26" s="19"/>
      <c r="AO26" s="19" t="e">
        <f>SUMIFS('Sales Details'!#REF!,'Sales Details'!#REF!,$B26,'Sales Details'!$A:$A,$A26,'Sales Details'!#REF!,AO$2)</f>
        <v>#REF!</v>
      </c>
      <c r="AP26" s="19"/>
      <c r="AQ26" s="17"/>
      <c r="AR26" s="47"/>
      <c r="AS26" s="19"/>
      <c r="AT26" s="19"/>
      <c r="AU26" s="19" t="e">
        <f>AO26*0.35</f>
        <v>#REF!</v>
      </c>
      <c r="AV26" s="48" t="e">
        <f>AO26*0.02</f>
        <v>#REF!</v>
      </c>
      <c r="AW26" s="647"/>
      <c r="AX26" s="650"/>
      <c r="AY26" s="19"/>
      <c r="AZ26" s="650"/>
      <c r="BA26" s="651"/>
    </row>
    <row r="27" spans="1:53" x14ac:dyDescent="0.2">
      <c r="A27" s="31" t="s">
        <v>37</v>
      </c>
      <c r="B27" s="18" t="s">
        <v>28</v>
      </c>
      <c r="C27" s="22" t="e">
        <f>SUMIFS('Sales Details'!#REF!,'Sales Details'!#REF!,$B27,'Sales Details'!$A:$A,$A27,'Sales Details'!$D:$D,C$2)</f>
        <v>#REF!</v>
      </c>
      <c r="D27" s="22" t="e">
        <f>SUMIFS('Sales Details'!#REF!,'Sales Details'!#REF!,$B27,'Sales Details'!$A:$A,$A27,'Sales Details'!$D:$D,D$2)</f>
        <v>#REF!</v>
      </c>
      <c r="E27" s="22" t="e">
        <f>SUMIFS('Sales Details'!#REF!,'Sales Details'!#REF!,$B27,'Sales Details'!$A:$A,$A27,'Sales Details'!$D:$D,E$2)</f>
        <v>#REF!</v>
      </c>
      <c r="F27" s="22" t="e">
        <f>SUMIFS('Sales Details'!#REF!,'Sales Details'!#REF!,$B27,'Sales Details'!$A:$A,$A27,'Sales Details'!$D:$D,F$2)</f>
        <v>#REF!</v>
      </c>
      <c r="G27" s="22" t="e">
        <f>SUMIFS('Sales Details'!#REF!,'Sales Details'!#REF!,$B27,'Sales Details'!$A:$A,$A27,'Sales Details'!$D:$D,G$2)</f>
        <v>#REF!</v>
      </c>
      <c r="H27" s="22" t="e">
        <f>SUMIFS('Sales Details'!#REF!,'Sales Details'!#REF!,$B27,'Sales Details'!$A:$A,$A27,'Sales Details'!$D:$D,H$2)</f>
        <v>#REF!</v>
      </c>
      <c r="I27" s="22" t="e">
        <f>SUMIFS('Sales Details'!#REF!,'Sales Details'!#REF!,$B27,'Sales Details'!$A:$A,$A27,'Sales Details'!$D:$D,I$2)</f>
        <v>#REF!</v>
      </c>
      <c r="J27" s="22" t="e">
        <f>SUMIFS('Sales Details'!#REF!,'Sales Details'!#REF!,$B27,'Sales Details'!$A:$A,$A27,'Sales Details'!$D:$D,J$2)</f>
        <v>#REF!</v>
      </c>
      <c r="K27" s="22" t="e">
        <f>SUMIFS('Sales Details'!#REF!,'Sales Details'!#REF!,$B27,'Sales Details'!$A:$A,$A27,'Sales Details'!$D:$D,K$2)</f>
        <v>#REF!</v>
      </c>
      <c r="L27" s="22" t="e">
        <f>SUMIFS('Sales Details'!#REF!,'Sales Details'!#REF!,$B27,'Sales Details'!$A:$A,$A27,'Sales Details'!$D:$D,L$2)</f>
        <v>#REF!</v>
      </c>
      <c r="M27" s="22" t="e">
        <f>SUMIFS('Sales Details'!#REF!,'Sales Details'!#REF!,$B27,'Sales Details'!$A:$A,$A27,'Sales Details'!$D:$D,M$2)</f>
        <v>#REF!</v>
      </c>
      <c r="N27" s="22" t="e">
        <f>SUMIFS('Sales Details'!#REF!,'Sales Details'!#REF!,$B27,'Sales Details'!$A:$A,$A27,'Sales Details'!$D:$D,N$2)</f>
        <v>#REF!</v>
      </c>
      <c r="O27" s="24"/>
      <c r="P27" s="24"/>
      <c r="Q27" s="24"/>
      <c r="R27" s="24"/>
      <c r="S27" s="24"/>
      <c r="T27" s="24"/>
      <c r="U27" s="24"/>
      <c r="V27" s="24"/>
      <c r="W27" s="24"/>
      <c r="X27" s="24"/>
      <c r="Y27" s="24"/>
      <c r="Z27" s="24"/>
      <c r="AA27" s="24"/>
      <c r="AB27" s="24"/>
      <c r="AC27" s="24"/>
      <c r="AD27" s="24"/>
      <c r="AE27" s="24"/>
      <c r="AF27" s="22" t="e">
        <f>SUMIFS('Sales Details'!#REF!,'Sales Details'!#REF!,$B27,'Sales Details'!$A:$A,$A27,'Sales Details'!$D:$D,AF$2)</f>
        <v>#REF!</v>
      </c>
      <c r="AG27" s="22" t="e">
        <f>SUMIFS('Sales Details'!#REF!,'Sales Details'!#REF!,$B27,'Sales Details'!$A:$A,$A27,'Sales Details'!$D:$D,AG$2)</f>
        <v>#REF!</v>
      </c>
      <c r="AH27" s="22" t="e">
        <f t="shared" si="0"/>
        <v>#REF!</v>
      </c>
      <c r="AI27" s="639" t="e">
        <f>SUM(AH27:AH29)</f>
        <v>#REF!</v>
      </c>
      <c r="AJ27" s="16"/>
      <c r="AK27" s="17" t="e">
        <f>SUMIFS('Sales Details'!#REF!,'Sales Details'!#REF!,$B27,'Sales Details'!$A:$A,$A27,'Sales Details'!#REF!,AK$2)</f>
        <v>#REF!</v>
      </c>
      <c r="AL27" s="17"/>
      <c r="AM27" s="17"/>
      <c r="AN27" s="17"/>
      <c r="AO27" s="17" t="e">
        <f>SUMIFS('Sales Details'!#REF!,'Sales Details'!#REF!,$B27,'Sales Details'!$A:$A,$A27,'Sales Details'!#REF!,AO$2)</f>
        <v>#REF!</v>
      </c>
      <c r="AP27" s="17"/>
      <c r="AQ27" s="17"/>
      <c r="AR27" s="46"/>
      <c r="AS27" s="17"/>
      <c r="AT27" s="641" t="e">
        <f>SUM(AK27:AO28)*0.3</f>
        <v>#REF!</v>
      </c>
      <c r="AU27" s="17"/>
      <c r="AV27" s="643" t="e">
        <f>SUM(AK27:AO28)*0.02</f>
        <v>#REF!</v>
      </c>
      <c r="AW27" s="645" t="e">
        <f>SUM(AT27:AV29)</f>
        <v>#REF!</v>
      </c>
      <c r="AX27" s="648" t="e">
        <f>SUM(AK27:AO29)*0.05</f>
        <v>#REF!</v>
      </c>
      <c r="AY27" s="17"/>
      <c r="AZ27" s="648" t="e">
        <f>SUM(AK27:AO28)*0.63</f>
        <v>#REF!</v>
      </c>
      <c r="BA27" s="641" t="e">
        <f>AO29*0.4</f>
        <v>#REF!</v>
      </c>
    </row>
    <row r="28" spans="1:53" x14ac:dyDescent="0.2">
      <c r="A28" s="31" t="s">
        <v>37</v>
      </c>
      <c r="B28" s="18" t="s">
        <v>29</v>
      </c>
      <c r="C28" s="22" t="e">
        <f>SUMIFS('Sales Details'!#REF!,'Sales Details'!#REF!,$B28,'Sales Details'!$A:$A,$A28,'Sales Details'!$D:$D,C$2)</f>
        <v>#REF!</v>
      </c>
      <c r="D28" s="22" t="e">
        <f>SUMIFS('Sales Details'!#REF!,'Sales Details'!#REF!,$B28,'Sales Details'!$A:$A,$A28,'Sales Details'!$D:$D,D$2)</f>
        <v>#REF!</v>
      </c>
      <c r="E28" s="22" t="e">
        <f>SUMIFS('Sales Details'!#REF!,'Sales Details'!#REF!,$B28,'Sales Details'!$A:$A,$A28,'Sales Details'!$D:$D,E$2)</f>
        <v>#REF!</v>
      </c>
      <c r="F28" s="22" t="e">
        <f>SUMIFS('Sales Details'!#REF!,'Sales Details'!#REF!,$B28,'Sales Details'!$A:$A,$A28,'Sales Details'!$D:$D,F$2)</f>
        <v>#REF!</v>
      </c>
      <c r="G28" s="22" t="e">
        <f>SUMIFS('Sales Details'!#REF!,'Sales Details'!#REF!,$B28,'Sales Details'!$A:$A,$A28,'Sales Details'!$D:$D,G$2)</f>
        <v>#REF!</v>
      </c>
      <c r="H28" s="22" t="e">
        <f>SUMIFS('Sales Details'!#REF!,'Sales Details'!#REF!,$B28,'Sales Details'!$A:$A,$A28,'Sales Details'!$D:$D,H$2)</f>
        <v>#REF!</v>
      </c>
      <c r="I28" s="22" t="e">
        <f>SUMIFS('Sales Details'!#REF!,'Sales Details'!#REF!,$B28,'Sales Details'!$A:$A,$A28,'Sales Details'!$D:$D,I$2)</f>
        <v>#REF!</v>
      </c>
      <c r="J28" s="22" t="e">
        <f>SUMIFS('Sales Details'!#REF!,'Sales Details'!#REF!,$B28,'Sales Details'!$A:$A,$A28,'Sales Details'!$D:$D,J$2)</f>
        <v>#REF!</v>
      </c>
      <c r="K28" s="22" t="e">
        <f>SUMIFS('Sales Details'!#REF!,'Sales Details'!#REF!,$B28,'Sales Details'!$A:$A,$A28,'Sales Details'!$D:$D,K$2)</f>
        <v>#REF!</v>
      </c>
      <c r="L28" s="22" t="e">
        <f>SUMIFS('Sales Details'!#REF!,'Sales Details'!#REF!,$B28,'Sales Details'!$A:$A,$A28,'Sales Details'!$D:$D,L$2)</f>
        <v>#REF!</v>
      </c>
      <c r="M28" s="22" t="e">
        <f>SUMIFS('Sales Details'!#REF!,'Sales Details'!#REF!,$B28,'Sales Details'!$A:$A,$A28,'Sales Details'!$D:$D,M$2)</f>
        <v>#REF!</v>
      </c>
      <c r="N28" s="22" t="e">
        <f>SUMIFS('Sales Details'!#REF!,'Sales Details'!#REF!,$B28,'Sales Details'!$A:$A,$A28,'Sales Details'!$D:$D,N$2)</f>
        <v>#REF!</v>
      </c>
      <c r="O28" s="24"/>
      <c r="P28" s="24"/>
      <c r="Q28" s="24"/>
      <c r="R28" s="24"/>
      <c r="S28" s="24"/>
      <c r="T28" s="24"/>
      <c r="U28" s="24"/>
      <c r="V28" s="24"/>
      <c r="W28" s="24"/>
      <c r="X28" s="24"/>
      <c r="Y28" s="24"/>
      <c r="Z28" s="24"/>
      <c r="AA28" s="24"/>
      <c r="AB28" s="24"/>
      <c r="AC28" s="24"/>
      <c r="AD28" s="24"/>
      <c r="AE28" s="24"/>
      <c r="AF28" s="22" t="e">
        <f>SUMIFS('Sales Details'!#REF!,'Sales Details'!#REF!,$B28,'Sales Details'!$A:$A,$A28,'Sales Details'!$D:$D,AF$2)</f>
        <v>#REF!</v>
      </c>
      <c r="AG28" s="22" t="e">
        <f>SUMIFS('Sales Details'!#REF!,'Sales Details'!#REF!,$B28,'Sales Details'!$A:$A,$A28,'Sales Details'!$D:$D,AG$2)</f>
        <v>#REF!</v>
      </c>
      <c r="AH28" s="22" t="e">
        <f t="shared" si="0"/>
        <v>#REF!</v>
      </c>
      <c r="AI28" s="639"/>
      <c r="AJ28" s="16"/>
      <c r="AK28" s="17" t="e">
        <f>SUMIFS('Sales Details'!#REF!,'Sales Details'!#REF!,$B28,'Sales Details'!$A:$A,$A28,'Sales Details'!#REF!,AK$2)</f>
        <v>#REF!</v>
      </c>
      <c r="AL28" s="17"/>
      <c r="AM28" s="17"/>
      <c r="AN28" s="17"/>
      <c r="AO28" s="17" t="e">
        <f>SUMIFS('Sales Details'!#REF!,'Sales Details'!#REF!,$B28,'Sales Details'!$A:$A,$A28,'Sales Details'!#REF!,AO$2)</f>
        <v>#REF!</v>
      </c>
      <c r="AP28" s="17"/>
      <c r="AQ28" s="17"/>
      <c r="AR28" s="46"/>
      <c r="AS28" s="17"/>
      <c r="AT28" s="642"/>
      <c r="AU28" s="17"/>
      <c r="AV28" s="644"/>
      <c r="AW28" s="646"/>
      <c r="AX28" s="649"/>
      <c r="AY28" s="17"/>
      <c r="AZ28" s="649"/>
      <c r="BA28" s="642"/>
    </row>
    <row r="29" spans="1:53" ht="17" thickBot="1" x14ac:dyDescent="0.25">
      <c r="A29" s="32" t="s">
        <v>37</v>
      </c>
      <c r="B29" s="25" t="s">
        <v>27</v>
      </c>
      <c r="C29" s="26"/>
      <c r="D29" s="26"/>
      <c r="E29" s="26"/>
      <c r="F29" s="26"/>
      <c r="G29" s="26"/>
      <c r="H29" s="26"/>
      <c r="I29" s="26"/>
      <c r="J29" s="26"/>
      <c r="K29" s="26"/>
      <c r="L29" s="26"/>
      <c r="M29" s="26"/>
      <c r="N29" s="26"/>
      <c r="O29" s="27" t="e">
        <f>SUMIFS('Sales Details'!#REF!,'Sales Details'!#REF!,$B29,'Sales Details'!$A:$A,$A29,'Sales Details'!$D:$D,O$2)</f>
        <v>#REF!</v>
      </c>
      <c r="P29" s="27" t="e">
        <f>SUMIFS('Sales Details'!#REF!,'Sales Details'!#REF!,$B29,'Sales Details'!$A:$A,$A29,'Sales Details'!$D:$D,P$2)</f>
        <v>#REF!</v>
      </c>
      <c r="Q29" s="27" t="e">
        <f>SUMIFS('Sales Details'!#REF!,'Sales Details'!#REF!,$B29,'Sales Details'!$A:$A,$A29,'Sales Details'!$D:$D,Q$2)</f>
        <v>#REF!</v>
      </c>
      <c r="R29" s="27" t="e">
        <f>SUMIFS('Sales Details'!#REF!,'Sales Details'!#REF!,$B29,'Sales Details'!$A:$A,$A29,'Sales Details'!$D:$D,R$2)</f>
        <v>#REF!</v>
      </c>
      <c r="S29" s="27" t="e">
        <f>SUMIFS('Sales Details'!#REF!,'Sales Details'!#REF!,$B29,'Sales Details'!$A:$A,$A29,'Sales Details'!$D:$D,S$2)</f>
        <v>#REF!</v>
      </c>
      <c r="T29" s="27" t="e">
        <f>SUMIFS('Sales Details'!#REF!,'Sales Details'!#REF!,$B29,'Sales Details'!$A:$A,$A29,'Sales Details'!$D:$D,T$2)</f>
        <v>#REF!</v>
      </c>
      <c r="U29" s="27" t="e">
        <f>SUMIFS('Sales Details'!#REF!,'Sales Details'!#REF!,$B29,'Sales Details'!$A:$A,$A29,'Sales Details'!$D:$D,U$2)</f>
        <v>#REF!</v>
      </c>
      <c r="V29" s="27" t="e">
        <f>SUMIFS('Sales Details'!#REF!,'Sales Details'!#REF!,$B29,'Sales Details'!$A:$A,$A29,'Sales Details'!$D:$D,V$2)</f>
        <v>#REF!</v>
      </c>
      <c r="W29" s="27" t="e">
        <f>SUMIFS('Sales Details'!#REF!,'Sales Details'!#REF!,$B29,'Sales Details'!$A:$A,$A29,'Sales Details'!$D:$D,W$2)</f>
        <v>#REF!</v>
      </c>
      <c r="X29" s="27" t="e">
        <f>SUMIFS('Sales Details'!#REF!,'Sales Details'!#REF!,$B29,'Sales Details'!$A:$A,$A29,'Sales Details'!$D:$D,X$2)</f>
        <v>#REF!</v>
      </c>
      <c r="Y29" s="27" t="e">
        <f>SUMIFS('Sales Details'!#REF!,'Sales Details'!#REF!,$B29,'Sales Details'!$A:$A,$A29,'Sales Details'!$D:$D,Y$2)</f>
        <v>#REF!</v>
      </c>
      <c r="Z29" s="27" t="e">
        <f>SUMIFS('Sales Details'!#REF!,'Sales Details'!#REF!,$B29,'Sales Details'!$A:$A,$A29,'Sales Details'!$D:$D,Z$2)</f>
        <v>#REF!</v>
      </c>
      <c r="AA29" s="27" t="e">
        <f>SUMIFS('Sales Details'!#REF!,'Sales Details'!#REF!,$B29,'Sales Details'!$A:$A,$A29,'Sales Details'!$D:$D,AA$2)</f>
        <v>#REF!</v>
      </c>
      <c r="AB29" s="27" t="e">
        <f>SUMIFS('Sales Details'!#REF!,'Sales Details'!#REF!,$B29,'Sales Details'!$A:$A,$A29,'Sales Details'!$D:$D,AB$2)</f>
        <v>#REF!</v>
      </c>
      <c r="AC29" s="27" t="e">
        <f>SUMIFS('Sales Details'!#REF!,'Sales Details'!#REF!,$B29,'Sales Details'!$A:$A,$A29,'Sales Details'!$D:$D,AC$2)</f>
        <v>#REF!</v>
      </c>
      <c r="AD29" s="27" t="e">
        <f>SUMIFS('Sales Details'!#REF!,'Sales Details'!#REF!,$B29,'Sales Details'!$A:$A,$A29,'Sales Details'!$D:$D,AD$2)</f>
        <v>#REF!</v>
      </c>
      <c r="AE29" s="27" t="e">
        <f>SUMIFS('Sales Details'!#REF!,'Sales Details'!#REF!,$B29,'Sales Details'!$A:$A,$A29,'Sales Details'!$D:$D,AE$2)</f>
        <v>#REF!</v>
      </c>
      <c r="AF29" s="27" t="e">
        <f>SUMIFS('Sales Details'!#REF!,'Sales Details'!#REF!,$B29,'Sales Details'!$A:$A,$A29,'Sales Details'!$D:$D,AF$2)</f>
        <v>#REF!</v>
      </c>
      <c r="AG29" s="27" t="e">
        <f>SUMIFS('Sales Details'!#REF!,'Sales Details'!#REF!,$B29,'Sales Details'!$A:$A,$A29,'Sales Details'!$D:$D,AG$2)</f>
        <v>#REF!</v>
      </c>
      <c r="AH29" s="27" t="e">
        <f t="shared" si="0"/>
        <v>#REF!</v>
      </c>
      <c r="AI29" s="640"/>
      <c r="AJ29" s="16"/>
      <c r="AK29" s="19"/>
      <c r="AL29" s="19"/>
      <c r="AM29" s="19"/>
      <c r="AN29" s="19"/>
      <c r="AO29" s="19" t="e">
        <f>SUMIFS('Sales Details'!#REF!,'Sales Details'!#REF!,$B29,'Sales Details'!$A:$A,$A29,'Sales Details'!#REF!,AO$2)</f>
        <v>#REF!</v>
      </c>
      <c r="AP29" s="19"/>
      <c r="AQ29" s="17"/>
      <c r="AR29" s="47"/>
      <c r="AS29" s="19"/>
      <c r="AT29" s="19"/>
      <c r="AU29" s="19" t="e">
        <f>AO29*0.35</f>
        <v>#REF!</v>
      </c>
      <c r="AV29" s="48" t="e">
        <f>AO29*0.02</f>
        <v>#REF!</v>
      </c>
      <c r="AW29" s="647"/>
      <c r="AX29" s="650"/>
      <c r="AY29" s="19"/>
      <c r="AZ29" s="650"/>
      <c r="BA29" s="651"/>
    </row>
    <row r="30" spans="1:53" x14ac:dyDescent="0.2">
      <c r="A30" s="31" t="s">
        <v>38</v>
      </c>
      <c r="B30" s="18" t="s">
        <v>28</v>
      </c>
      <c r="C30" s="22" t="e">
        <f>SUMIFS('Sales Details'!#REF!,'Sales Details'!#REF!,$B30,'Sales Details'!$A:$A,$A30,'Sales Details'!$D:$D,C$2)</f>
        <v>#REF!</v>
      </c>
      <c r="D30" s="22" t="e">
        <f>SUMIFS('Sales Details'!#REF!,'Sales Details'!#REF!,$B30,'Sales Details'!$A:$A,$A30,'Sales Details'!$D:$D,D$2)</f>
        <v>#REF!</v>
      </c>
      <c r="E30" s="22" t="e">
        <f>SUMIFS('Sales Details'!#REF!,'Sales Details'!#REF!,$B30,'Sales Details'!$A:$A,$A30,'Sales Details'!$D:$D,E$2)</f>
        <v>#REF!</v>
      </c>
      <c r="F30" s="22" t="e">
        <f>SUMIFS('Sales Details'!#REF!,'Sales Details'!#REF!,$B30,'Sales Details'!$A:$A,$A30,'Sales Details'!$D:$D,F$2)</f>
        <v>#REF!</v>
      </c>
      <c r="G30" s="22" t="e">
        <f>SUMIFS('Sales Details'!#REF!,'Sales Details'!#REF!,$B30,'Sales Details'!$A:$A,$A30,'Sales Details'!$D:$D,G$2)</f>
        <v>#REF!</v>
      </c>
      <c r="H30" s="22" t="e">
        <f>SUMIFS('Sales Details'!#REF!,'Sales Details'!#REF!,$B30,'Sales Details'!$A:$A,$A30,'Sales Details'!$D:$D,H$2)</f>
        <v>#REF!</v>
      </c>
      <c r="I30" s="22" t="e">
        <f>SUMIFS('Sales Details'!#REF!,'Sales Details'!#REF!,$B30,'Sales Details'!$A:$A,$A30,'Sales Details'!$D:$D,I$2)</f>
        <v>#REF!</v>
      </c>
      <c r="J30" s="22" t="e">
        <f>SUMIFS('Sales Details'!#REF!,'Sales Details'!#REF!,$B30,'Sales Details'!$A:$A,$A30,'Sales Details'!$D:$D,J$2)</f>
        <v>#REF!</v>
      </c>
      <c r="K30" s="22" t="e">
        <f>SUMIFS('Sales Details'!#REF!,'Sales Details'!#REF!,$B30,'Sales Details'!$A:$A,$A30,'Sales Details'!$D:$D,K$2)</f>
        <v>#REF!</v>
      </c>
      <c r="L30" s="22" t="e">
        <f>SUMIFS('Sales Details'!#REF!,'Sales Details'!#REF!,$B30,'Sales Details'!$A:$A,$A30,'Sales Details'!$D:$D,L$2)</f>
        <v>#REF!</v>
      </c>
      <c r="M30" s="22" t="e">
        <f>SUMIFS('Sales Details'!#REF!,'Sales Details'!#REF!,$B30,'Sales Details'!$A:$A,$A30,'Sales Details'!$D:$D,M$2)</f>
        <v>#REF!</v>
      </c>
      <c r="N30" s="22" t="e">
        <f>SUMIFS('Sales Details'!#REF!,'Sales Details'!#REF!,$B30,'Sales Details'!$A:$A,$A30,'Sales Details'!$D:$D,N$2)</f>
        <v>#REF!</v>
      </c>
      <c r="O30" s="24"/>
      <c r="P30" s="24"/>
      <c r="Q30" s="24"/>
      <c r="R30" s="24"/>
      <c r="S30" s="24"/>
      <c r="T30" s="24"/>
      <c r="U30" s="24"/>
      <c r="V30" s="24"/>
      <c r="W30" s="24"/>
      <c r="X30" s="24"/>
      <c r="Y30" s="24"/>
      <c r="Z30" s="24"/>
      <c r="AA30" s="24"/>
      <c r="AB30" s="24"/>
      <c r="AC30" s="24"/>
      <c r="AD30" s="24"/>
      <c r="AE30" s="24"/>
      <c r="AF30" s="22" t="e">
        <f>SUMIFS('Sales Details'!#REF!,'Sales Details'!#REF!,$B30,'Sales Details'!$A:$A,$A30,'Sales Details'!$D:$D,AF$2)</f>
        <v>#REF!</v>
      </c>
      <c r="AG30" s="22" t="e">
        <f>SUMIFS('Sales Details'!#REF!,'Sales Details'!#REF!,$B30,'Sales Details'!$A:$A,$A30,'Sales Details'!$D:$D,AG$2)</f>
        <v>#REF!</v>
      </c>
      <c r="AH30" s="22" t="e">
        <f t="shared" si="0"/>
        <v>#REF!</v>
      </c>
      <c r="AI30" s="639" t="e">
        <f>SUM(AH30:AH32)</f>
        <v>#REF!</v>
      </c>
      <c r="AJ30" s="16"/>
      <c r="AK30" s="17" t="e">
        <f>SUMIFS('Sales Details'!#REF!,'Sales Details'!#REF!,$B30,'Sales Details'!$A:$A,$A30,'Sales Details'!#REF!,AK$2)</f>
        <v>#REF!</v>
      </c>
      <c r="AL30" s="17"/>
      <c r="AM30" s="17"/>
      <c r="AN30" s="17"/>
      <c r="AO30" s="17" t="e">
        <f>SUMIFS('Sales Details'!#REF!,'Sales Details'!#REF!,$B30,'Sales Details'!$A:$A,$A30,'Sales Details'!#REF!,AO$2)</f>
        <v>#REF!</v>
      </c>
      <c r="AP30" s="17"/>
      <c r="AQ30" s="17"/>
      <c r="AR30" s="46"/>
      <c r="AS30" s="17"/>
      <c r="AT30" s="641" t="e">
        <f>SUM(AK30:AO31)*0.3</f>
        <v>#REF!</v>
      </c>
      <c r="AU30" s="17"/>
      <c r="AV30" s="643" t="e">
        <f>SUM(AK30:AO31)*0.02</f>
        <v>#REF!</v>
      </c>
      <c r="AW30" s="645" t="e">
        <f>SUM(AT30:AV32)</f>
        <v>#REF!</v>
      </c>
      <c r="AX30" s="648" t="e">
        <f>SUM(AK30:AO32)*0.05</f>
        <v>#REF!</v>
      </c>
      <c r="AY30" s="17"/>
      <c r="AZ30" s="648" t="e">
        <f>SUM(AK30:AO31)*0.63</f>
        <v>#REF!</v>
      </c>
      <c r="BA30" s="641" t="e">
        <f>AO32*0.4</f>
        <v>#REF!</v>
      </c>
    </row>
    <row r="31" spans="1:53" x14ac:dyDescent="0.2">
      <c r="A31" s="31" t="s">
        <v>38</v>
      </c>
      <c r="B31" s="18" t="s">
        <v>29</v>
      </c>
      <c r="C31" s="22" t="e">
        <f>SUMIFS('Sales Details'!#REF!,'Sales Details'!#REF!,$B31,'Sales Details'!$A:$A,$A31,'Sales Details'!$D:$D,C$2)</f>
        <v>#REF!</v>
      </c>
      <c r="D31" s="22" t="e">
        <f>SUMIFS('Sales Details'!#REF!,'Sales Details'!#REF!,$B31,'Sales Details'!$A:$A,$A31,'Sales Details'!$D:$D,D$2)</f>
        <v>#REF!</v>
      </c>
      <c r="E31" s="22" t="e">
        <f>SUMIFS('Sales Details'!#REF!,'Sales Details'!#REF!,$B31,'Sales Details'!$A:$A,$A31,'Sales Details'!$D:$D,E$2)</f>
        <v>#REF!</v>
      </c>
      <c r="F31" s="22" t="e">
        <f>SUMIFS('Sales Details'!#REF!,'Sales Details'!#REF!,$B31,'Sales Details'!$A:$A,$A31,'Sales Details'!$D:$D,F$2)</f>
        <v>#REF!</v>
      </c>
      <c r="G31" s="22" t="e">
        <f>SUMIFS('Sales Details'!#REF!,'Sales Details'!#REF!,$B31,'Sales Details'!$A:$A,$A31,'Sales Details'!$D:$D,G$2)</f>
        <v>#REF!</v>
      </c>
      <c r="H31" s="22" t="e">
        <f>SUMIFS('Sales Details'!#REF!,'Sales Details'!#REF!,$B31,'Sales Details'!$A:$A,$A31,'Sales Details'!$D:$D,H$2)</f>
        <v>#REF!</v>
      </c>
      <c r="I31" s="22" t="e">
        <f>SUMIFS('Sales Details'!#REF!,'Sales Details'!#REF!,$B31,'Sales Details'!$A:$A,$A31,'Sales Details'!$D:$D,I$2)</f>
        <v>#REF!</v>
      </c>
      <c r="J31" s="22" t="e">
        <f>SUMIFS('Sales Details'!#REF!,'Sales Details'!#REF!,$B31,'Sales Details'!$A:$A,$A31,'Sales Details'!$D:$D,J$2)</f>
        <v>#REF!</v>
      </c>
      <c r="K31" s="22" t="e">
        <f>SUMIFS('Sales Details'!#REF!,'Sales Details'!#REF!,$B31,'Sales Details'!$A:$A,$A31,'Sales Details'!$D:$D,K$2)</f>
        <v>#REF!</v>
      </c>
      <c r="L31" s="22" t="e">
        <f>SUMIFS('Sales Details'!#REF!,'Sales Details'!#REF!,$B31,'Sales Details'!$A:$A,$A31,'Sales Details'!$D:$D,L$2)</f>
        <v>#REF!</v>
      </c>
      <c r="M31" s="22" t="e">
        <f>SUMIFS('Sales Details'!#REF!,'Sales Details'!#REF!,$B31,'Sales Details'!$A:$A,$A31,'Sales Details'!$D:$D,M$2)</f>
        <v>#REF!</v>
      </c>
      <c r="N31" s="22" t="e">
        <f>SUMIFS('Sales Details'!#REF!,'Sales Details'!#REF!,$B31,'Sales Details'!$A:$A,$A31,'Sales Details'!$D:$D,N$2)</f>
        <v>#REF!</v>
      </c>
      <c r="O31" s="24"/>
      <c r="P31" s="24"/>
      <c r="Q31" s="24"/>
      <c r="R31" s="24"/>
      <c r="S31" s="24"/>
      <c r="T31" s="24"/>
      <c r="U31" s="24"/>
      <c r="V31" s="24"/>
      <c r="W31" s="24"/>
      <c r="X31" s="24"/>
      <c r="Y31" s="24"/>
      <c r="Z31" s="24"/>
      <c r="AA31" s="24"/>
      <c r="AB31" s="24"/>
      <c r="AC31" s="24"/>
      <c r="AD31" s="24"/>
      <c r="AE31" s="24"/>
      <c r="AF31" s="22" t="e">
        <f>SUMIFS('Sales Details'!#REF!,'Sales Details'!#REF!,$B31,'Sales Details'!$A:$A,$A31,'Sales Details'!$D:$D,AF$2)</f>
        <v>#REF!</v>
      </c>
      <c r="AG31" s="22" t="e">
        <f>SUMIFS('Sales Details'!#REF!,'Sales Details'!#REF!,$B31,'Sales Details'!$A:$A,$A31,'Sales Details'!$D:$D,AG$2)</f>
        <v>#REF!</v>
      </c>
      <c r="AH31" s="22" t="e">
        <f t="shared" si="0"/>
        <v>#REF!</v>
      </c>
      <c r="AI31" s="639"/>
      <c r="AJ31" s="16"/>
      <c r="AK31" s="17" t="e">
        <f>SUMIFS('Sales Details'!#REF!,'Sales Details'!#REF!,$B31,'Sales Details'!$A:$A,$A31,'Sales Details'!#REF!,AK$2)</f>
        <v>#REF!</v>
      </c>
      <c r="AL31" s="17"/>
      <c r="AM31" s="17"/>
      <c r="AN31" s="17"/>
      <c r="AO31" s="17" t="e">
        <f>SUMIFS('Sales Details'!#REF!,'Sales Details'!#REF!,$B31,'Sales Details'!$A:$A,$A31,'Sales Details'!#REF!,AO$2)</f>
        <v>#REF!</v>
      </c>
      <c r="AP31" s="17"/>
      <c r="AQ31" s="17"/>
      <c r="AR31" s="46"/>
      <c r="AS31" s="17"/>
      <c r="AT31" s="642"/>
      <c r="AU31" s="17"/>
      <c r="AV31" s="644"/>
      <c r="AW31" s="646"/>
      <c r="AX31" s="649"/>
      <c r="AY31" s="17"/>
      <c r="AZ31" s="649"/>
      <c r="BA31" s="642"/>
    </row>
    <row r="32" spans="1:53" ht="17" thickBot="1" x14ac:dyDescent="0.25">
      <c r="A32" s="32" t="s">
        <v>38</v>
      </c>
      <c r="B32" s="25" t="s">
        <v>27</v>
      </c>
      <c r="C32" s="26"/>
      <c r="D32" s="26"/>
      <c r="E32" s="26"/>
      <c r="F32" s="26"/>
      <c r="G32" s="26"/>
      <c r="H32" s="26"/>
      <c r="I32" s="26"/>
      <c r="J32" s="26"/>
      <c r="K32" s="26"/>
      <c r="L32" s="26"/>
      <c r="M32" s="26"/>
      <c r="N32" s="26"/>
      <c r="O32" s="27" t="e">
        <f>SUMIFS('Sales Details'!#REF!,'Sales Details'!#REF!,$B32,'Sales Details'!$A:$A,$A32,'Sales Details'!$D:$D,O$2)</f>
        <v>#REF!</v>
      </c>
      <c r="P32" s="27" t="e">
        <f>SUMIFS('Sales Details'!#REF!,'Sales Details'!#REF!,$B32,'Sales Details'!$A:$A,$A32,'Sales Details'!$D:$D,P$2)</f>
        <v>#REF!</v>
      </c>
      <c r="Q32" s="27" t="e">
        <f>SUMIFS('Sales Details'!#REF!,'Sales Details'!#REF!,$B32,'Sales Details'!$A:$A,$A32,'Sales Details'!$D:$D,Q$2)</f>
        <v>#REF!</v>
      </c>
      <c r="R32" s="27" t="e">
        <f>SUMIFS('Sales Details'!#REF!,'Sales Details'!#REF!,$B32,'Sales Details'!$A:$A,$A32,'Sales Details'!$D:$D,R$2)</f>
        <v>#REF!</v>
      </c>
      <c r="S32" s="27" t="e">
        <f>SUMIFS('Sales Details'!#REF!,'Sales Details'!#REF!,$B32,'Sales Details'!$A:$A,$A32,'Sales Details'!$D:$D,S$2)</f>
        <v>#REF!</v>
      </c>
      <c r="T32" s="27" t="e">
        <f>SUMIFS('Sales Details'!#REF!,'Sales Details'!#REF!,$B32,'Sales Details'!$A:$A,$A32,'Sales Details'!$D:$D,T$2)</f>
        <v>#REF!</v>
      </c>
      <c r="U32" s="27" t="e">
        <f>SUMIFS('Sales Details'!#REF!,'Sales Details'!#REF!,$B32,'Sales Details'!$A:$A,$A32,'Sales Details'!$D:$D,U$2)</f>
        <v>#REF!</v>
      </c>
      <c r="V32" s="27" t="e">
        <f>SUMIFS('Sales Details'!#REF!,'Sales Details'!#REF!,$B32,'Sales Details'!$A:$A,$A32,'Sales Details'!$D:$D,V$2)</f>
        <v>#REF!</v>
      </c>
      <c r="W32" s="27" t="e">
        <f>SUMIFS('Sales Details'!#REF!,'Sales Details'!#REF!,$B32,'Sales Details'!$A:$A,$A32,'Sales Details'!$D:$D,W$2)</f>
        <v>#REF!</v>
      </c>
      <c r="X32" s="27" t="e">
        <f>SUMIFS('Sales Details'!#REF!,'Sales Details'!#REF!,$B32,'Sales Details'!$A:$A,$A32,'Sales Details'!$D:$D,X$2)</f>
        <v>#REF!</v>
      </c>
      <c r="Y32" s="27" t="e">
        <f>SUMIFS('Sales Details'!#REF!,'Sales Details'!#REF!,$B32,'Sales Details'!$A:$A,$A32,'Sales Details'!$D:$D,Y$2)</f>
        <v>#REF!</v>
      </c>
      <c r="Z32" s="27" t="e">
        <f>SUMIFS('Sales Details'!#REF!,'Sales Details'!#REF!,$B32,'Sales Details'!$A:$A,$A32,'Sales Details'!$D:$D,Z$2)</f>
        <v>#REF!</v>
      </c>
      <c r="AA32" s="27" t="e">
        <f>SUMIFS('Sales Details'!#REF!,'Sales Details'!#REF!,$B32,'Sales Details'!$A:$A,$A32,'Sales Details'!$D:$D,AA$2)</f>
        <v>#REF!</v>
      </c>
      <c r="AB32" s="27" t="e">
        <f>SUMIFS('Sales Details'!#REF!,'Sales Details'!#REF!,$B32,'Sales Details'!$A:$A,$A32,'Sales Details'!$D:$D,AB$2)</f>
        <v>#REF!</v>
      </c>
      <c r="AC32" s="27" t="e">
        <f>SUMIFS('Sales Details'!#REF!,'Sales Details'!#REF!,$B32,'Sales Details'!$A:$A,$A32,'Sales Details'!$D:$D,AC$2)</f>
        <v>#REF!</v>
      </c>
      <c r="AD32" s="27" t="e">
        <f>SUMIFS('Sales Details'!#REF!,'Sales Details'!#REF!,$B32,'Sales Details'!$A:$A,$A32,'Sales Details'!$D:$D,AD$2)</f>
        <v>#REF!</v>
      </c>
      <c r="AE32" s="27" t="e">
        <f>SUMIFS('Sales Details'!#REF!,'Sales Details'!#REF!,$B32,'Sales Details'!$A:$A,$A32,'Sales Details'!$D:$D,AE$2)</f>
        <v>#REF!</v>
      </c>
      <c r="AF32" s="27" t="e">
        <f>SUMIFS('Sales Details'!#REF!,'Sales Details'!#REF!,$B32,'Sales Details'!$A:$A,$A32,'Sales Details'!$D:$D,AF$2)</f>
        <v>#REF!</v>
      </c>
      <c r="AG32" s="27" t="e">
        <f>SUMIFS('Sales Details'!#REF!,'Sales Details'!#REF!,$B32,'Sales Details'!$A:$A,$A32,'Sales Details'!$D:$D,AG$2)</f>
        <v>#REF!</v>
      </c>
      <c r="AH32" s="27" t="e">
        <f t="shared" si="0"/>
        <v>#REF!</v>
      </c>
      <c r="AI32" s="640"/>
      <c r="AJ32" s="16"/>
      <c r="AK32" s="19"/>
      <c r="AL32" s="19"/>
      <c r="AM32" s="19"/>
      <c r="AN32" s="19"/>
      <c r="AO32" s="19" t="e">
        <f>SUMIFS('Sales Details'!#REF!,'Sales Details'!#REF!,$B32,'Sales Details'!$A:$A,$A32,'Sales Details'!#REF!,AO$2)</f>
        <v>#REF!</v>
      </c>
      <c r="AP32" s="19"/>
      <c r="AQ32" s="17"/>
      <c r="AR32" s="47"/>
      <c r="AS32" s="19"/>
      <c r="AT32" s="19"/>
      <c r="AU32" s="19" t="e">
        <f>AO32*0.35</f>
        <v>#REF!</v>
      </c>
      <c r="AV32" s="48" t="e">
        <f>AO32*0.02</f>
        <v>#REF!</v>
      </c>
      <c r="AW32" s="647"/>
      <c r="AX32" s="650"/>
      <c r="AY32" s="19"/>
      <c r="AZ32" s="650"/>
      <c r="BA32" s="651"/>
    </row>
    <row r="33" spans="1:53" x14ac:dyDescent="0.2">
      <c r="A33" s="31" t="s">
        <v>39</v>
      </c>
      <c r="B33" s="18" t="s">
        <v>28</v>
      </c>
      <c r="C33" s="22" t="e">
        <f>SUMIFS('Sales Details'!#REF!,'Sales Details'!#REF!,$B33,'Sales Details'!$A:$A,$A33,'Sales Details'!$D:$D,C$2)</f>
        <v>#REF!</v>
      </c>
      <c r="D33" s="22" t="e">
        <f>SUMIFS('Sales Details'!#REF!,'Sales Details'!#REF!,$B33,'Sales Details'!$A:$A,$A33,'Sales Details'!$D:$D,D$2)</f>
        <v>#REF!</v>
      </c>
      <c r="E33" s="22" t="e">
        <f>SUMIFS('Sales Details'!#REF!,'Sales Details'!#REF!,$B33,'Sales Details'!$A:$A,$A33,'Sales Details'!$D:$D,E$2)</f>
        <v>#REF!</v>
      </c>
      <c r="F33" s="22" t="e">
        <f>SUMIFS('Sales Details'!#REF!,'Sales Details'!#REF!,$B33,'Sales Details'!$A:$A,$A33,'Sales Details'!$D:$D,F$2)</f>
        <v>#REF!</v>
      </c>
      <c r="G33" s="22" t="e">
        <f>SUMIFS('Sales Details'!#REF!,'Sales Details'!#REF!,$B33,'Sales Details'!$A:$A,$A33,'Sales Details'!$D:$D,G$2)</f>
        <v>#REF!</v>
      </c>
      <c r="H33" s="22" t="e">
        <f>SUMIFS('Sales Details'!#REF!,'Sales Details'!#REF!,$B33,'Sales Details'!$A:$A,$A33,'Sales Details'!$D:$D,H$2)</f>
        <v>#REF!</v>
      </c>
      <c r="I33" s="22" t="e">
        <f>SUMIFS('Sales Details'!#REF!,'Sales Details'!#REF!,$B33,'Sales Details'!$A:$A,$A33,'Sales Details'!$D:$D,I$2)</f>
        <v>#REF!</v>
      </c>
      <c r="J33" s="22" t="e">
        <f>SUMIFS('Sales Details'!#REF!,'Sales Details'!#REF!,$B33,'Sales Details'!$A:$A,$A33,'Sales Details'!$D:$D,J$2)</f>
        <v>#REF!</v>
      </c>
      <c r="K33" s="22" t="e">
        <f>SUMIFS('Sales Details'!#REF!,'Sales Details'!#REF!,$B33,'Sales Details'!$A:$A,$A33,'Sales Details'!$D:$D,K$2)</f>
        <v>#REF!</v>
      </c>
      <c r="L33" s="22" t="e">
        <f>SUMIFS('Sales Details'!#REF!,'Sales Details'!#REF!,$B33,'Sales Details'!$A:$A,$A33,'Sales Details'!$D:$D,L$2)</f>
        <v>#REF!</v>
      </c>
      <c r="M33" s="22" t="e">
        <f>SUMIFS('Sales Details'!#REF!,'Sales Details'!#REF!,$B33,'Sales Details'!$A:$A,$A33,'Sales Details'!$D:$D,M$2)</f>
        <v>#REF!</v>
      </c>
      <c r="N33" s="22" t="e">
        <f>SUMIFS('Sales Details'!#REF!,'Sales Details'!#REF!,$B33,'Sales Details'!$A:$A,$A33,'Sales Details'!$D:$D,N$2)</f>
        <v>#REF!</v>
      </c>
      <c r="O33" s="24"/>
      <c r="P33" s="24"/>
      <c r="Q33" s="24"/>
      <c r="R33" s="24"/>
      <c r="S33" s="24"/>
      <c r="T33" s="24"/>
      <c r="U33" s="24"/>
      <c r="V33" s="24"/>
      <c r="W33" s="24"/>
      <c r="X33" s="24"/>
      <c r="Y33" s="24"/>
      <c r="Z33" s="24"/>
      <c r="AA33" s="24"/>
      <c r="AB33" s="24"/>
      <c r="AC33" s="24"/>
      <c r="AD33" s="24"/>
      <c r="AE33" s="24"/>
      <c r="AF33" s="22" t="e">
        <f>SUMIFS('Sales Details'!#REF!,'Sales Details'!#REF!,$B33,'Sales Details'!$A:$A,$A33,'Sales Details'!$D:$D,AF$2)</f>
        <v>#REF!</v>
      </c>
      <c r="AG33" s="22" t="e">
        <f>SUMIFS('Sales Details'!#REF!,'Sales Details'!#REF!,$B33,'Sales Details'!$A:$A,$A33,'Sales Details'!$D:$D,AG$2)</f>
        <v>#REF!</v>
      </c>
      <c r="AH33" s="22" t="e">
        <f t="shared" si="0"/>
        <v>#REF!</v>
      </c>
      <c r="AI33" s="639" t="e">
        <f>SUM(AH33:AH35)</f>
        <v>#REF!</v>
      </c>
      <c r="AJ33" s="16"/>
      <c r="AK33" s="17" t="e">
        <f>SUMIFS('Sales Details'!#REF!,'Sales Details'!#REF!,$B33,'Sales Details'!$A:$A,$A33,'Sales Details'!#REF!,AK$2)</f>
        <v>#REF!</v>
      </c>
      <c r="AL33" s="17"/>
      <c r="AM33" s="17"/>
      <c r="AN33" s="17"/>
      <c r="AO33" s="17" t="e">
        <f>SUMIFS('Sales Details'!#REF!,'Sales Details'!#REF!,$B33,'Sales Details'!$A:$A,$A33,'Sales Details'!#REF!,AO$2)</f>
        <v>#REF!</v>
      </c>
      <c r="AP33" s="17"/>
      <c r="AQ33" s="17"/>
      <c r="AR33" s="46"/>
      <c r="AS33" s="17"/>
      <c r="AT33" s="641" t="e">
        <f>SUM(AK33:AO34)*0.3</f>
        <v>#REF!</v>
      </c>
      <c r="AU33" s="17"/>
      <c r="AV33" s="643" t="e">
        <f>SUM(AK33:AO34)*0.02</f>
        <v>#REF!</v>
      </c>
      <c r="AW33" s="645" t="e">
        <f>SUM(AT33:AV35)</f>
        <v>#REF!</v>
      </c>
      <c r="AX33" s="648" t="e">
        <f>SUM(AK33:AO35)*0.05</f>
        <v>#REF!</v>
      </c>
      <c r="AY33" s="17"/>
      <c r="AZ33" s="648" t="e">
        <f>SUM(AK33:AO34)*0.63</f>
        <v>#REF!</v>
      </c>
      <c r="BA33" s="641" t="e">
        <f>AO35*0.4</f>
        <v>#REF!</v>
      </c>
    </row>
    <row r="34" spans="1:53" x14ac:dyDescent="0.2">
      <c r="A34" s="31" t="s">
        <v>39</v>
      </c>
      <c r="B34" s="18" t="s">
        <v>29</v>
      </c>
      <c r="C34" s="22" t="e">
        <f>SUMIFS('Sales Details'!#REF!,'Sales Details'!#REF!,$B34,'Sales Details'!$A:$A,$A34,'Sales Details'!$D:$D,C$2)</f>
        <v>#REF!</v>
      </c>
      <c r="D34" s="22" t="e">
        <f>SUMIFS('Sales Details'!#REF!,'Sales Details'!#REF!,$B34,'Sales Details'!$A:$A,$A34,'Sales Details'!$D:$D,D$2)</f>
        <v>#REF!</v>
      </c>
      <c r="E34" s="22" t="e">
        <f>SUMIFS('Sales Details'!#REF!,'Sales Details'!#REF!,$B34,'Sales Details'!$A:$A,$A34,'Sales Details'!$D:$D,E$2)</f>
        <v>#REF!</v>
      </c>
      <c r="F34" s="22" t="e">
        <f>SUMIFS('Sales Details'!#REF!,'Sales Details'!#REF!,$B34,'Sales Details'!$A:$A,$A34,'Sales Details'!$D:$D,F$2)</f>
        <v>#REF!</v>
      </c>
      <c r="G34" s="22" t="e">
        <f>SUMIFS('Sales Details'!#REF!,'Sales Details'!#REF!,$B34,'Sales Details'!$A:$A,$A34,'Sales Details'!$D:$D,G$2)</f>
        <v>#REF!</v>
      </c>
      <c r="H34" s="22" t="e">
        <f>SUMIFS('Sales Details'!#REF!,'Sales Details'!#REF!,$B34,'Sales Details'!$A:$A,$A34,'Sales Details'!$D:$D,H$2)</f>
        <v>#REF!</v>
      </c>
      <c r="I34" s="22" t="e">
        <f>SUMIFS('Sales Details'!#REF!,'Sales Details'!#REF!,$B34,'Sales Details'!$A:$A,$A34,'Sales Details'!$D:$D,I$2)</f>
        <v>#REF!</v>
      </c>
      <c r="J34" s="22" t="e">
        <f>SUMIFS('Sales Details'!#REF!,'Sales Details'!#REF!,$B34,'Sales Details'!$A:$A,$A34,'Sales Details'!$D:$D,J$2)</f>
        <v>#REF!</v>
      </c>
      <c r="K34" s="22" t="e">
        <f>SUMIFS('Sales Details'!#REF!,'Sales Details'!#REF!,$B34,'Sales Details'!$A:$A,$A34,'Sales Details'!$D:$D,K$2)</f>
        <v>#REF!</v>
      </c>
      <c r="L34" s="22" t="e">
        <f>SUMIFS('Sales Details'!#REF!,'Sales Details'!#REF!,$B34,'Sales Details'!$A:$A,$A34,'Sales Details'!$D:$D,L$2)</f>
        <v>#REF!</v>
      </c>
      <c r="M34" s="22" t="e">
        <f>SUMIFS('Sales Details'!#REF!,'Sales Details'!#REF!,$B34,'Sales Details'!$A:$A,$A34,'Sales Details'!$D:$D,M$2)</f>
        <v>#REF!</v>
      </c>
      <c r="N34" s="22" t="e">
        <f>SUMIFS('Sales Details'!#REF!,'Sales Details'!#REF!,$B34,'Sales Details'!$A:$A,$A34,'Sales Details'!$D:$D,N$2)</f>
        <v>#REF!</v>
      </c>
      <c r="O34" s="24"/>
      <c r="P34" s="24"/>
      <c r="Q34" s="24"/>
      <c r="R34" s="24"/>
      <c r="S34" s="24"/>
      <c r="T34" s="24"/>
      <c r="U34" s="24"/>
      <c r="V34" s="24"/>
      <c r="W34" s="24"/>
      <c r="X34" s="24"/>
      <c r="Y34" s="24"/>
      <c r="Z34" s="24"/>
      <c r="AA34" s="24"/>
      <c r="AB34" s="24"/>
      <c r="AC34" s="24"/>
      <c r="AD34" s="24"/>
      <c r="AE34" s="24"/>
      <c r="AF34" s="22" t="e">
        <f>SUMIFS('Sales Details'!#REF!,'Sales Details'!#REF!,$B34,'Sales Details'!$A:$A,$A34,'Sales Details'!$D:$D,AF$2)</f>
        <v>#REF!</v>
      </c>
      <c r="AG34" s="22" t="e">
        <f>SUMIFS('Sales Details'!#REF!,'Sales Details'!#REF!,$B34,'Sales Details'!$A:$A,$A34,'Sales Details'!$D:$D,AG$2)</f>
        <v>#REF!</v>
      </c>
      <c r="AH34" s="22" t="e">
        <f t="shared" si="0"/>
        <v>#REF!</v>
      </c>
      <c r="AI34" s="639"/>
      <c r="AJ34" s="16"/>
      <c r="AK34" s="17" t="e">
        <f>SUMIFS('Sales Details'!#REF!,'Sales Details'!#REF!,$B34,'Sales Details'!$A:$A,$A34,'Sales Details'!#REF!,AK$2)</f>
        <v>#REF!</v>
      </c>
      <c r="AL34" s="17"/>
      <c r="AM34" s="17"/>
      <c r="AN34" s="17"/>
      <c r="AO34" s="17" t="e">
        <f>SUMIFS('Sales Details'!#REF!,'Sales Details'!#REF!,$B34,'Sales Details'!$A:$A,$A34,'Sales Details'!#REF!,AO$2)</f>
        <v>#REF!</v>
      </c>
      <c r="AP34" s="17"/>
      <c r="AQ34" s="17"/>
      <c r="AR34" s="46"/>
      <c r="AS34" s="17"/>
      <c r="AT34" s="642"/>
      <c r="AU34" s="17"/>
      <c r="AV34" s="644"/>
      <c r="AW34" s="646"/>
      <c r="AX34" s="649"/>
      <c r="AY34" s="17"/>
      <c r="AZ34" s="649"/>
      <c r="BA34" s="642"/>
    </row>
    <row r="35" spans="1:53" ht="17" thickBot="1" x14ac:dyDescent="0.25">
      <c r="A35" s="32" t="s">
        <v>39</v>
      </c>
      <c r="B35" s="25" t="s">
        <v>27</v>
      </c>
      <c r="C35" s="26"/>
      <c r="D35" s="26"/>
      <c r="E35" s="26"/>
      <c r="F35" s="26"/>
      <c r="G35" s="26"/>
      <c r="H35" s="26"/>
      <c r="I35" s="26"/>
      <c r="J35" s="26"/>
      <c r="K35" s="26"/>
      <c r="L35" s="26"/>
      <c r="M35" s="26"/>
      <c r="N35" s="26"/>
      <c r="O35" s="27" t="e">
        <f>SUMIFS('Sales Details'!#REF!,'Sales Details'!#REF!,$B35,'Sales Details'!$A:$A,$A35,'Sales Details'!$D:$D,O$2)</f>
        <v>#REF!</v>
      </c>
      <c r="P35" s="27" t="e">
        <f>SUMIFS('Sales Details'!#REF!,'Sales Details'!#REF!,$B35,'Sales Details'!$A:$A,$A35,'Sales Details'!$D:$D,P$2)</f>
        <v>#REF!</v>
      </c>
      <c r="Q35" s="27" t="e">
        <f>SUMIFS('Sales Details'!#REF!,'Sales Details'!#REF!,$B35,'Sales Details'!$A:$A,$A35,'Sales Details'!$D:$D,Q$2)</f>
        <v>#REF!</v>
      </c>
      <c r="R35" s="27" t="e">
        <f>SUMIFS('Sales Details'!#REF!,'Sales Details'!#REF!,$B35,'Sales Details'!$A:$A,$A35,'Sales Details'!$D:$D,R$2)</f>
        <v>#REF!</v>
      </c>
      <c r="S35" s="27" t="e">
        <f>SUMIFS('Sales Details'!#REF!,'Sales Details'!#REF!,$B35,'Sales Details'!$A:$A,$A35,'Sales Details'!$D:$D,S$2)</f>
        <v>#REF!</v>
      </c>
      <c r="T35" s="27" t="e">
        <f>SUMIFS('Sales Details'!#REF!,'Sales Details'!#REF!,$B35,'Sales Details'!$A:$A,$A35,'Sales Details'!$D:$D,T$2)</f>
        <v>#REF!</v>
      </c>
      <c r="U35" s="27" t="e">
        <f>SUMIFS('Sales Details'!#REF!,'Sales Details'!#REF!,$B35,'Sales Details'!$A:$A,$A35,'Sales Details'!$D:$D,U$2)</f>
        <v>#REF!</v>
      </c>
      <c r="V35" s="27" t="e">
        <f>SUMIFS('Sales Details'!#REF!,'Sales Details'!#REF!,$B35,'Sales Details'!$A:$A,$A35,'Sales Details'!$D:$D,V$2)</f>
        <v>#REF!</v>
      </c>
      <c r="W35" s="27" t="e">
        <f>SUMIFS('Sales Details'!#REF!,'Sales Details'!#REF!,$B35,'Sales Details'!$A:$A,$A35,'Sales Details'!$D:$D,W$2)</f>
        <v>#REF!</v>
      </c>
      <c r="X35" s="27" t="e">
        <f>SUMIFS('Sales Details'!#REF!,'Sales Details'!#REF!,$B35,'Sales Details'!$A:$A,$A35,'Sales Details'!$D:$D,X$2)</f>
        <v>#REF!</v>
      </c>
      <c r="Y35" s="27" t="e">
        <f>SUMIFS('Sales Details'!#REF!,'Sales Details'!#REF!,$B35,'Sales Details'!$A:$A,$A35,'Sales Details'!$D:$D,Y$2)</f>
        <v>#REF!</v>
      </c>
      <c r="Z35" s="27" t="e">
        <f>SUMIFS('Sales Details'!#REF!,'Sales Details'!#REF!,$B35,'Sales Details'!$A:$A,$A35,'Sales Details'!$D:$D,Z$2)</f>
        <v>#REF!</v>
      </c>
      <c r="AA35" s="27" t="e">
        <f>SUMIFS('Sales Details'!#REF!,'Sales Details'!#REF!,$B35,'Sales Details'!$A:$A,$A35,'Sales Details'!$D:$D,AA$2)</f>
        <v>#REF!</v>
      </c>
      <c r="AB35" s="27" t="e">
        <f>SUMIFS('Sales Details'!#REF!,'Sales Details'!#REF!,$B35,'Sales Details'!$A:$A,$A35,'Sales Details'!$D:$D,AB$2)</f>
        <v>#REF!</v>
      </c>
      <c r="AC35" s="27" t="e">
        <f>SUMIFS('Sales Details'!#REF!,'Sales Details'!#REF!,$B35,'Sales Details'!$A:$A,$A35,'Sales Details'!$D:$D,AC$2)</f>
        <v>#REF!</v>
      </c>
      <c r="AD35" s="27" t="e">
        <f>SUMIFS('Sales Details'!#REF!,'Sales Details'!#REF!,$B35,'Sales Details'!$A:$A,$A35,'Sales Details'!$D:$D,AD$2)</f>
        <v>#REF!</v>
      </c>
      <c r="AE35" s="27" t="e">
        <f>SUMIFS('Sales Details'!#REF!,'Sales Details'!#REF!,$B35,'Sales Details'!$A:$A,$A35,'Sales Details'!$D:$D,AE$2)</f>
        <v>#REF!</v>
      </c>
      <c r="AF35" s="27" t="e">
        <f>SUMIFS('Sales Details'!#REF!,'Sales Details'!#REF!,$B35,'Sales Details'!$A:$A,$A35,'Sales Details'!$D:$D,AF$2)</f>
        <v>#REF!</v>
      </c>
      <c r="AG35" s="27" t="e">
        <f>SUMIFS('Sales Details'!#REF!,'Sales Details'!#REF!,$B35,'Sales Details'!$A:$A,$A35,'Sales Details'!$D:$D,AG$2)</f>
        <v>#REF!</v>
      </c>
      <c r="AH35" s="27" t="e">
        <f t="shared" si="0"/>
        <v>#REF!</v>
      </c>
      <c r="AI35" s="640"/>
      <c r="AJ35" s="16"/>
      <c r="AK35" s="19"/>
      <c r="AL35" s="19"/>
      <c r="AM35" s="19"/>
      <c r="AN35" s="19"/>
      <c r="AO35" s="19" t="e">
        <f>SUMIFS('Sales Details'!#REF!,'Sales Details'!#REF!,$B35,'Sales Details'!$A:$A,$A35,'Sales Details'!#REF!,AO$2)</f>
        <v>#REF!</v>
      </c>
      <c r="AP35" s="19"/>
      <c r="AQ35" s="17"/>
      <c r="AR35" s="47"/>
      <c r="AS35" s="19"/>
      <c r="AT35" s="19"/>
      <c r="AU35" s="19" t="e">
        <f>AO35*0.35</f>
        <v>#REF!</v>
      </c>
      <c r="AV35" s="48" t="e">
        <f>AO35*0.02</f>
        <v>#REF!</v>
      </c>
      <c r="AW35" s="647"/>
      <c r="AX35" s="650"/>
      <c r="AY35" s="19"/>
      <c r="AZ35" s="650"/>
      <c r="BA35" s="651"/>
    </row>
    <row r="36" spans="1:53" x14ac:dyDescent="0.2">
      <c r="A36" s="31" t="s">
        <v>40</v>
      </c>
      <c r="B36" s="18" t="s">
        <v>28</v>
      </c>
      <c r="C36" s="22" t="e">
        <f>SUMIFS('Sales Details'!#REF!,'Sales Details'!#REF!,$B36,'Sales Details'!$A:$A,$A36,'Sales Details'!$D:$D,C$2)</f>
        <v>#REF!</v>
      </c>
      <c r="D36" s="22" t="e">
        <f>SUMIFS('Sales Details'!#REF!,'Sales Details'!#REF!,$B36,'Sales Details'!$A:$A,$A36,'Sales Details'!$D:$D,D$2)</f>
        <v>#REF!</v>
      </c>
      <c r="E36" s="22" t="e">
        <f>SUMIFS('Sales Details'!#REF!,'Sales Details'!#REF!,$B36,'Sales Details'!$A:$A,$A36,'Sales Details'!$D:$D,E$2)</f>
        <v>#REF!</v>
      </c>
      <c r="F36" s="22" t="e">
        <f>SUMIFS('Sales Details'!#REF!,'Sales Details'!#REF!,$B36,'Sales Details'!$A:$A,$A36,'Sales Details'!$D:$D,F$2)</f>
        <v>#REF!</v>
      </c>
      <c r="G36" s="22" t="e">
        <f>SUMIFS('Sales Details'!#REF!,'Sales Details'!#REF!,$B36,'Sales Details'!$A:$A,$A36,'Sales Details'!$D:$D,G$2)</f>
        <v>#REF!</v>
      </c>
      <c r="H36" s="22" t="e">
        <f>SUMIFS('Sales Details'!#REF!,'Sales Details'!#REF!,$B36,'Sales Details'!$A:$A,$A36,'Sales Details'!$D:$D,H$2)</f>
        <v>#REF!</v>
      </c>
      <c r="I36" s="22" t="e">
        <f>SUMIFS('Sales Details'!#REF!,'Sales Details'!#REF!,$B36,'Sales Details'!$A:$A,$A36,'Sales Details'!$D:$D,I$2)</f>
        <v>#REF!</v>
      </c>
      <c r="J36" s="22" t="e">
        <f>SUMIFS('Sales Details'!#REF!,'Sales Details'!#REF!,$B36,'Sales Details'!$A:$A,$A36,'Sales Details'!$D:$D,J$2)</f>
        <v>#REF!</v>
      </c>
      <c r="K36" s="22" t="e">
        <f>SUMIFS('Sales Details'!#REF!,'Sales Details'!#REF!,$B36,'Sales Details'!$A:$A,$A36,'Sales Details'!$D:$D,K$2)</f>
        <v>#REF!</v>
      </c>
      <c r="L36" s="22" t="e">
        <f>SUMIFS('Sales Details'!#REF!,'Sales Details'!#REF!,$B36,'Sales Details'!$A:$A,$A36,'Sales Details'!$D:$D,L$2)</f>
        <v>#REF!</v>
      </c>
      <c r="M36" s="22" t="e">
        <f>SUMIFS('Sales Details'!#REF!,'Sales Details'!#REF!,$B36,'Sales Details'!$A:$A,$A36,'Sales Details'!$D:$D,M$2)</f>
        <v>#REF!</v>
      </c>
      <c r="N36" s="22" t="e">
        <f>SUMIFS('Sales Details'!#REF!,'Sales Details'!#REF!,$B36,'Sales Details'!$A:$A,$A36,'Sales Details'!$D:$D,N$2)</f>
        <v>#REF!</v>
      </c>
      <c r="O36" s="24"/>
      <c r="P36" s="24"/>
      <c r="Q36" s="24"/>
      <c r="R36" s="24"/>
      <c r="S36" s="24"/>
      <c r="T36" s="24"/>
      <c r="U36" s="24"/>
      <c r="V36" s="24"/>
      <c r="W36" s="24"/>
      <c r="X36" s="24"/>
      <c r="Y36" s="24"/>
      <c r="Z36" s="24"/>
      <c r="AA36" s="24"/>
      <c r="AB36" s="24"/>
      <c r="AC36" s="24"/>
      <c r="AD36" s="24"/>
      <c r="AE36" s="24"/>
      <c r="AF36" s="22" t="e">
        <f>SUMIFS('Sales Details'!#REF!,'Sales Details'!#REF!,$B36,'Sales Details'!$A:$A,$A36,'Sales Details'!$D:$D,AF$2)</f>
        <v>#REF!</v>
      </c>
      <c r="AG36" s="22" t="e">
        <f>SUMIFS('Sales Details'!#REF!,'Sales Details'!#REF!,$B36,'Sales Details'!$A:$A,$A36,'Sales Details'!$D:$D,AG$2)</f>
        <v>#REF!</v>
      </c>
      <c r="AH36" s="22" t="e">
        <f t="shared" si="0"/>
        <v>#REF!</v>
      </c>
      <c r="AI36" s="639" t="e">
        <f>SUM(AH36:AH38)</f>
        <v>#REF!</v>
      </c>
      <c r="AJ36" s="16"/>
      <c r="AK36" s="17" t="e">
        <f>SUMIFS('Sales Details'!#REF!,'Sales Details'!#REF!,$B36,'Sales Details'!$A:$A,$A36,'Sales Details'!#REF!,AK$2)</f>
        <v>#REF!</v>
      </c>
      <c r="AL36" s="17"/>
      <c r="AM36" s="17"/>
      <c r="AN36" s="17"/>
      <c r="AO36" s="17" t="e">
        <f>SUMIFS('Sales Details'!#REF!,'Sales Details'!#REF!,$B36,'Sales Details'!$A:$A,$A36,'Sales Details'!#REF!,AO$2)</f>
        <v>#REF!</v>
      </c>
      <c r="AP36" s="17"/>
      <c r="AQ36" s="17"/>
      <c r="AR36" s="46"/>
      <c r="AS36" s="17"/>
      <c r="AT36" s="641" t="e">
        <f>SUM(AK36:AO37)*0.3</f>
        <v>#REF!</v>
      </c>
      <c r="AU36" s="17"/>
      <c r="AV36" s="643" t="e">
        <f>SUM(AK36:AO37)*0.02</f>
        <v>#REF!</v>
      </c>
      <c r="AW36" s="645" t="e">
        <f>SUM(AT36:AV38)</f>
        <v>#REF!</v>
      </c>
      <c r="AX36" s="648" t="e">
        <f>SUM(AK36:AO38)*0.05</f>
        <v>#REF!</v>
      </c>
      <c r="AY36" s="17"/>
      <c r="AZ36" s="648" t="e">
        <f>SUM(AK36:AO37)*0.63</f>
        <v>#REF!</v>
      </c>
      <c r="BA36" s="641" t="e">
        <f>AO38*0.4</f>
        <v>#REF!</v>
      </c>
    </row>
    <row r="37" spans="1:53" x14ac:dyDescent="0.2">
      <c r="A37" s="31" t="s">
        <v>40</v>
      </c>
      <c r="B37" s="18" t="s">
        <v>29</v>
      </c>
      <c r="C37" s="22" t="e">
        <f>SUMIFS('Sales Details'!#REF!,'Sales Details'!#REF!,$B37,'Sales Details'!$A:$A,$A37,'Sales Details'!$D:$D,C$2)</f>
        <v>#REF!</v>
      </c>
      <c r="D37" s="22" t="e">
        <f>SUMIFS('Sales Details'!#REF!,'Sales Details'!#REF!,$B37,'Sales Details'!$A:$A,$A37,'Sales Details'!$D:$D,D$2)</f>
        <v>#REF!</v>
      </c>
      <c r="E37" s="22" t="e">
        <f>SUMIFS('Sales Details'!#REF!,'Sales Details'!#REF!,$B37,'Sales Details'!$A:$A,$A37,'Sales Details'!$D:$D,E$2)</f>
        <v>#REF!</v>
      </c>
      <c r="F37" s="22" t="e">
        <f>SUMIFS('Sales Details'!#REF!,'Sales Details'!#REF!,$B37,'Sales Details'!$A:$A,$A37,'Sales Details'!$D:$D,F$2)</f>
        <v>#REF!</v>
      </c>
      <c r="G37" s="22" t="e">
        <f>SUMIFS('Sales Details'!#REF!,'Sales Details'!#REF!,$B37,'Sales Details'!$A:$A,$A37,'Sales Details'!$D:$D,G$2)</f>
        <v>#REF!</v>
      </c>
      <c r="H37" s="22" t="e">
        <f>SUMIFS('Sales Details'!#REF!,'Sales Details'!#REF!,$B37,'Sales Details'!$A:$A,$A37,'Sales Details'!$D:$D,H$2)</f>
        <v>#REF!</v>
      </c>
      <c r="I37" s="22" t="e">
        <f>SUMIFS('Sales Details'!#REF!,'Sales Details'!#REF!,$B37,'Sales Details'!$A:$A,$A37,'Sales Details'!$D:$D,I$2)</f>
        <v>#REF!</v>
      </c>
      <c r="J37" s="22" t="e">
        <f>SUMIFS('Sales Details'!#REF!,'Sales Details'!#REF!,$B37,'Sales Details'!$A:$A,$A37,'Sales Details'!$D:$D,J$2)</f>
        <v>#REF!</v>
      </c>
      <c r="K37" s="22" t="e">
        <f>SUMIFS('Sales Details'!#REF!,'Sales Details'!#REF!,$B37,'Sales Details'!$A:$A,$A37,'Sales Details'!$D:$D,K$2)</f>
        <v>#REF!</v>
      </c>
      <c r="L37" s="22" t="e">
        <f>SUMIFS('Sales Details'!#REF!,'Sales Details'!#REF!,$B37,'Sales Details'!$A:$A,$A37,'Sales Details'!$D:$D,L$2)</f>
        <v>#REF!</v>
      </c>
      <c r="M37" s="22" t="e">
        <f>SUMIFS('Sales Details'!#REF!,'Sales Details'!#REF!,$B37,'Sales Details'!$A:$A,$A37,'Sales Details'!$D:$D,M$2)</f>
        <v>#REF!</v>
      </c>
      <c r="N37" s="22" t="e">
        <f>SUMIFS('Sales Details'!#REF!,'Sales Details'!#REF!,$B37,'Sales Details'!$A:$A,$A37,'Sales Details'!$D:$D,N$2)</f>
        <v>#REF!</v>
      </c>
      <c r="O37" s="24"/>
      <c r="P37" s="24"/>
      <c r="Q37" s="24"/>
      <c r="R37" s="24"/>
      <c r="S37" s="24"/>
      <c r="T37" s="24"/>
      <c r="U37" s="24"/>
      <c r="V37" s="24"/>
      <c r="W37" s="24"/>
      <c r="X37" s="24"/>
      <c r="Y37" s="24"/>
      <c r="Z37" s="24"/>
      <c r="AA37" s="24"/>
      <c r="AB37" s="24"/>
      <c r="AC37" s="24"/>
      <c r="AD37" s="24"/>
      <c r="AE37" s="24"/>
      <c r="AF37" s="22" t="e">
        <f>SUMIFS('Sales Details'!#REF!,'Sales Details'!#REF!,$B37,'Sales Details'!$A:$A,$A37,'Sales Details'!$D:$D,AF$2)</f>
        <v>#REF!</v>
      </c>
      <c r="AG37" s="22" t="e">
        <f>SUMIFS('Sales Details'!#REF!,'Sales Details'!#REF!,$B37,'Sales Details'!$A:$A,$A37,'Sales Details'!$D:$D,AG$2)</f>
        <v>#REF!</v>
      </c>
      <c r="AH37" s="22" t="e">
        <f t="shared" si="0"/>
        <v>#REF!</v>
      </c>
      <c r="AI37" s="639"/>
      <c r="AJ37" s="16"/>
      <c r="AK37" s="17" t="e">
        <f>SUMIFS('Sales Details'!#REF!,'Sales Details'!#REF!,$B37,'Sales Details'!$A:$A,$A37,'Sales Details'!#REF!,AK$2)</f>
        <v>#REF!</v>
      </c>
      <c r="AL37" s="17"/>
      <c r="AM37" s="17"/>
      <c r="AN37" s="17"/>
      <c r="AO37" s="17" t="e">
        <f>SUMIFS('Sales Details'!#REF!,'Sales Details'!#REF!,$B37,'Sales Details'!$A:$A,$A37,'Sales Details'!#REF!,AO$2)</f>
        <v>#REF!</v>
      </c>
      <c r="AP37" s="17"/>
      <c r="AQ37" s="17"/>
      <c r="AR37" s="46"/>
      <c r="AS37" s="17"/>
      <c r="AT37" s="642"/>
      <c r="AU37" s="17"/>
      <c r="AV37" s="644"/>
      <c r="AW37" s="646"/>
      <c r="AX37" s="649"/>
      <c r="AY37" s="17"/>
      <c r="AZ37" s="649"/>
      <c r="BA37" s="642"/>
    </row>
    <row r="38" spans="1:53" ht="17" thickBot="1" x14ac:dyDescent="0.25">
      <c r="A38" s="32" t="s">
        <v>40</v>
      </c>
      <c r="B38" s="25" t="s">
        <v>27</v>
      </c>
      <c r="C38" s="26"/>
      <c r="D38" s="26"/>
      <c r="E38" s="26"/>
      <c r="F38" s="26"/>
      <c r="G38" s="26"/>
      <c r="H38" s="26"/>
      <c r="I38" s="26"/>
      <c r="J38" s="26"/>
      <c r="K38" s="26"/>
      <c r="L38" s="26"/>
      <c r="M38" s="26"/>
      <c r="N38" s="26"/>
      <c r="O38" s="27" t="e">
        <f>SUMIFS('Sales Details'!#REF!,'Sales Details'!#REF!,$B38,'Sales Details'!$A:$A,$A38,'Sales Details'!$D:$D,O$2)</f>
        <v>#REF!</v>
      </c>
      <c r="P38" s="27" t="e">
        <f>SUMIFS('Sales Details'!#REF!,'Sales Details'!#REF!,$B38,'Sales Details'!$A:$A,$A38,'Sales Details'!$D:$D,P$2)</f>
        <v>#REF!</v>
      </c>
      <c r="Q38" s="27" t="e">
        <f>SUMIFS('Sales Details'!#REF!,'Sales Details'!#REF!,$B38,'Sales Details'!$A:$A,$A38,'Sales Details'!$D:$D,Q$2)</f>
        <v>#REF!</v>
      </c>
      <c r="R38" s="27" t="e">
        <f>SUMIFS('Sales Details'!#REF!,'Sales Details'!#REF!,$B38,'Sales Details'!$A:$A,$A38,'Sales Details'!$D:$D,R$2)</f>
        <v>#REF!</v>
      </c>
      <c r="S38" s="27" t="e">
        <f>SUMIFS('Sales Details'!#REF!,'Sales Details'!#REF!,$B38,'Sales Details'!$A:$A,$A38,'Sales Details'!$D:$D,S$2)</f>
        <v>#REF!</v>
      </c>
      <c r="T38" s="27" t="e">
        <f>SUMIFS('Sales Details'!#REF!,'Sales Details'!#REF!,$B38,'Sales Details'!$A:$A,$A38,'Sales Details'!$D:$D,T$2)</f>
        <v>#REF!</v>
      </c>
      <c r="U38" s="27" t="e">
        <f>SUMIFS('Sales Details'!#REF!,'Sales Details'!#REF!,$B38,'Sales Details'!$A:$A,$A38,'Sales Details'!$D:$D,U$2)</f>
        <v>#REF!</v>
      </c>
      <c r="V38" s="27" t="e">
        <f>SUMIFS('Sales Details'!#REF!,'Sales Details'!#REF!,$B38,'Sales Details'!$A:$A,$A38,'Sales Details'!$D:$D,V$2)</f>
        <v>#REF!</v>
      </c>
      <c r="W38" s="27" t="e">
        <f>SUMIFS('Sales Details'!#REF!,'Sales Details'!#REF!,$B38,'Sales Details'!$A:$A,$A38,'Sales Details'!$D:$D,W$2)</f>
        <v>#REF!</v>
      </c>
      <c r="X38" s="27" t="e">
        <f>SUMIFS('Sales Details'!#REF!,'Sales Details'!#REF!,$B38,'Sales Details'!$A:$A,$A38,'Sales Details'!$D:$D,X$2)</f>
        <v>#REF!</v>
      </c>
      <c r="Y38" s="27" t="e">
        <f>SUMIFS('Sales Details'!#REF!,'Sales Details'!#REF!,$B38,'Sales Details'!$A:$A,$A38,'Sales Details'!$D:$D,Y$2)</f>
        <v>#REF!</v>
      </c>
      <c r="Z38" s="27" t="e">
        <f>SUMIFS('Sales Details'!#REF!,'Sales Details'!#REF!,$B38,'Sales Details'!$A:$A,$A38,'Sales Details'!$D:$D,Z$2)</f>
        <v>#REF!</v>
      </c>
      <c r="AA38" s="27" t="e">
        <f>SUMIFS('Sales Details'!#REF!,'Sales Details'!#REF!,$B38,'Sales Details'!$A:$A,$A38,'Sales Details'!$D:$D,AA$2)</f>
        <v>#REF!</v>
      </c>
      <c r="AB38" s="27" t="e">
        <f>SUMIFS('Sales Details'!#REF!,'Sales Details'!#REF!,$B38,'Sales Details'!$A:$A,$A38,'Sales Details'!$D:$D,AB$2)</f>
        <v>#REF!</v>
      </c>
      <c r="AC38" s="27" t="e">
        <f>SUMIFS('Sales Details'!#REF!,'Sales Details'!#REF!,$B38,'Sales Details'!$A:$A,$A38,'Sales Details'!$D:$D,AC$2)</f>
        <v>#REF!</v>
      </c>
      <c r="AD38" s="27" t="e">
        <f>SUMIFS('Sales Details'!#REF!,'Sales Details'!#REF!,$B38,'Sales Details'!$A:$A,$A38,'Sales Details'!$D:$D,AD$2)</f>
        <v>#REF!</v>
      </c>
      <c r="AE38" s="27" t="e">
        <f>SUMIFS('Sales Details'!#REF!,'Sales Details'!#REF!,$B38,'Sales Details'!$A:$A,$A38,'Sales Details'!$D:$D,AE$2)</f>
        <v>#REF!</v>
      </c>
      <c r="AF38" s="27" t="e">
        <f>SUMIFS('Sales Details'!#REF!,'Sales Details'!#REF!,$B38,'Sales Details'!$A:$A,$A38,'Sales Details'!$D:$D,AF$2)</f>
        <v>#REF!</v>
      </c>
      <c r="AG38" s="27" t="e">
        <f>SUMIFS('Sales Details'!#REF!,'Sales Details'!#REF!,$B38,'Sales Details'!$A:$A,$A38,'Sales Details'!$D:$D,AG$2)</f>
        <v>#REF!</v>
      </c>
      <c r="AH38" s="27" t="e">
        <f t="shared" si="0"/>
        <v>#REF!</v>
      </c>
      <c r="AI38" s="640"/>
      <c r="AJ38" s="16"/>
      <c r="AK38" s="19"/>
      <c r="AL38" s="19"/>
      <c r="AM38" s="19"/>
      <c r="AN38" s="19"/>
      <c r="AO38" s="19" t="e">
        <f>SUMIFS('Sales Details'!#REF!,'Sales Details'!#REF!,$B38,'Sales Details'!$A:$A,$A38,'Sales Details'!#REF!,AO$2)</f>
        <v>#REF!</v>
      </c>
      <c r="AP38" s="19"/>
      <c r="AQ38" s="17"/>
      <c r="AR38" s="47"/>
      <c r="AS38" s="19"/>
      <c r="AT38" s="19"/>
      <c r="AU38" s="19" t="e">
        <f>AO38*0.35</f>
        <v>#REF!</v>
      </c>
      <c r="AV38" s="48" t="e">
        <f>AO38*0.02</f>
        <v>#REF!</v>
      </c>
      <c r="AW38" s="647"/>
      <c r="AX38" s="650"/>
      <c r="AY38" s="19"/>
      <c r="AZ38" s="650"/>
      <c r="BA38" s="651"/>
    </row>
    <row r="39" spans="1:53" x14ac:dyDescent="0.2">
      <c r="A39" s="31" t="s">
        <v>41</v>
      </c>
      <c r="B39" s="18" t="s">
        <v>28</v>
      </c>
      <c r="C39" s="22" t="e">
        <f>SUMIFS('Sales Details'!#REF!,'Sales Details'!#REF!,$B39,'Sales Details'!$A:$A,$A39,'Sales Details'!$D:$D,C$2)</f>
        <v>#REF!</v>
      </c>
      <c r="D39" s="22" t="e">
        <f>SUMIFS('Sales Details'!#REF!,'Sales Details'!#REF!,$B39,'Sales Details'!$A:$A,$A39,'Sales Details'!$D:$D,D$2)</f>
        <v>#REF!</v>
      </c>
      <c r="E39" s="22" t="e">
        <f>SUMIFS('Sales Details'!#REF!,'Sales Details'!#REF!,$B39,'Sales Details'!$A:$A,$A39,'Sales Details'!$D:$D,E$2)</f>
        <v>#REF!</v>
      </c>
      <c r="F39" s="22" t="e">
        <f>SUMIFS('Sales Details'!#REF!,'Sales Details'!#REF!,$B39,'Sales Details'!$A:$A,$A39,'Sales Details'!$D:$D,F$2)</f>
        <v>#REF!</v>
      </c>
      <c r="G39" s="22" t="e">
        <f>SUMIFS('Sales Details'!#REF!,'Sales Details'!#REF!,$B39,'Sales Details'!$A:$A,$A39,'Sales Details'!$D:$D,G$2)</f>
        <v>#REF!</v>
      </c>
      <c r="H39" s="22" t="e">
        <f>SUMIFS('Sales Details'!#REF!,'Sales Details'!#REF!,$B39,'Sales Details'!$A:$A,$A39,'Sales Details'!$D:$D,H$2)</f>
        <v>#REF!</v>
      </c>
      <c r="I39" s="22" t="e">
        <f>SUMIFS('Sales Details'!#REF!,'Sales Details'!#REF!,$B39,'Sales Details'!$A:$A,$A39,'Sales Details'!$D:$D,I$2)</f>
        <v>#REF!</v>
      </c>
      <c r="J39" s="22" t="e">
        <f>SUMIFS('Sales Details'!#REF!,'Sales Details'!#REF!,$B39,'Sales Details'!$A:$A,$A39,'Sales Details'!$D:$D,J$2)</f>
        <v>#REF!</v>
      </c>
      <c r="K39" s="22" t="e">
        <f>SUMIFS('Sales Details'!#REF!,'Sales Details'!#REF!,$B39,'Sales Details'!$A:$A,$A39,'Sales Details'!$D:$D,K$2)</f>
        <v>#REF!</v>
      </c>
      <c r="L39" s="22" t="e">
        <f>SUMIFS('Sales Details'!#REF!,'Sales Details'!#REF!,$B39,'Sales Details'!$A:$A,$A39,'Sales Details'!$D:$D,L$2)</f>
        <v>#REF!</v>
      </c>
      <c r="M39" s="22" t="e">
        <f>SUMIFS('Sales Details'!#REF!,'Sales Details'!#REF!,$B39,'Sales Details'!$A:$A,$A39,'Sales Details'!$D:$D,M$2)</f>
        <v>#REF!</v>
      </c>
      <c r="N39" s="22" t="e">
        <f>SUMIFS('Sales Details'!#REF!,'Sales Details'!#REF!,$B39,'Sales Details'!$A:$A,$A39,'Sales Details'!$D:$D,N$2)</f>
        <v>#REF!</v>
      </c>
      <c r="O39" s="24"/>
      <c r="P39" s="24"/>
      <c r="Q39" s="24"/>
      <c r="R39" s="24"/>
      <c r="S39" s="24"/>
      <c r="T39" s="24"/>
      <c r="U39" s="24"/>
      <c r="V39" s="24"/>
      <c r="W39" s="24"/>
      <c r="X39" s="24"/>
      <c r="Y39" s="24"/>
      <c r="Z39" s="24"/>
      <c r="AA39" s="24"/>
      <c r="AB39" s="24"/>
      <c r="AC39" s="24"/>
      <c r="AD39" s="24"/>
      <c r="AE39" s="24"/>
      <c r="AF39" s="22" t="e">
        <f>SUMIFS('Sales Details'!#REF!,'Sales Details'!#REF!,$B39,'Sales Details'!$A:$A,$A39,'Sales Details'!$D:$D,AF$2)</f>
        <v>#REF!</v>
      </c>
      <c r="AG39" s="22" t="e">
        <f>SUMIFS('Sales Details'!#REF!,'Sales Details'!#REF!,$B39,'Sales Details'!$A:$A,$A39,'Sales Details'!$D:$D,AG$2)</f>
        <v>#REF!</v>
      </c>
      <c r="AH39" s="22" t="e">
        <f t="shared" si="0"/>
        <v>#REF!</v>
      </c>
      <c r="AI39" s="639" t="e">
        <f>SUM(AH39:AH41)</f>
        <v>#REF!</v>
      </c>
      <c r="AJ39" s="16"/>
      <c r="AK39" s="17" t="e">
        <f>SUMIFS('Sales Details'!#REF!,'Sales Details'!#REF!,$B39,'Sales Details'!$A:$A,$A39,'Sales Details'!#REF!,AK$2)</f>
        <v>#REF!</v>
      </c>
      <c r="AL39" s="17"/>
      <c r="AM39" s="17"/>
      <c r="AN39" s="17"/>
      <c r="AO39" s="17" t="e">
        <f>SUMIFS('Sales Details'!#REF!,'Sales Details'!#REF!,$B39,'Sales Details'!$A:$A,$A39,'Sales Details'!#REF!,AO$2)</f>
        <v>#REF!</v>
      </c>
      <c r="AP39" s="17"/>
      <c r="AQ39" s="17"/>
      <c r="AR39" s="46"/>
      <c r="AS39" s="17"/>
      <c r="AT39" s="641" t="e">
        <f>SUM(AK39:AO40)*0.3</f>
        <v>#REF!</v>
      </c>
      <c r="AU39" s="17"/>
      <c r="AV39" s="643" t="e">
        <f>SUM(AK39:AO40)*0.02</f>
        <v>#REF!</v>
      </c>
      <c r="AW39" s="645" t="e">
        <f>SUM(AT39:AV41)</f>
        <v>#REF!</v>
      </c>
      <c r="AX39" s="648" t="e">
        <f>SUM(AK39:AO41)*0.05</f>
        <v>#REF!</v>
      </c>
      <c r="AY39" s="17"/>
      <c r="AZ39" s="648" t="e">
        <f>SUM(AK39:AO40)*0.63</f>
        <v>#REF!</v>
      </c>
      <c r="BA39" s="641" t="e">
        <f>AO41*0.4</f>
        <v>#REF!</v>
      </c>
    </row>
    <row r="40" spans="1:53" x14ac:dyDescent="0.2">
      <c r="A40" s="31" t="s">
        <v>41</v>
      </c>
      <c r="B40" s="18" t="s">
        <v>29</v>
      </c>
      <c r="C40" s="22" t="e">
        <f>SUMIFS('Sales Details'!#REF!,'Sales Details'!#REF!,$B40,'Sales Details'!$A:$A,$A40,'Sales Details'!$D:$D,C$2)</f>
        <v>#REF!</v>
      </c>
      <c r="D40" s="22" t="e">
        <f>SUMIFS('Sales Details'!#REF!,'Sales Details'!#REF!,$B40,'Sales Details'!$A:$A,$A40,'Sales Details'!$D:$D,D$2)</f>
        <v>#REF!</v>
      </c>
      <c r="E40" s="22" t="e">
        <f>SUMIFS('Sales Details'!#REF!,'Sales Details'!#REF!,$B40,'Sales Details'!$A:$A,$A40,'Sales Details'!$D:$D,E$2)</f>
        <v>#REF!</v>
      </c>
      <c r="F40" s="22" t="e">
        <f>SUMIFS('Sales Details'!#REF!,'Sales Details'!#REF!,$B40,'Sales Details'!$A:$A,$A40,'Sales Details'!$D:$D,F$2)</f>
        <v>#REF!</v>
      </c>
      <c r="G40" s="22" t="e">
        <f>SUMIFS('Sales Details'!#REF!,'Sales Details'!#REF!,$B40,'Sales Details'!$A:$A,$A40,'Sales Details'!$D:$D,G$2)</f>
        <v>#REF!</v>
      </c>
      <c r="H40" s="22" t="e">
        <f>SUMIFS('Sales Details'!#REF!,'Sales Details'!#REF!,$B40,'Sales Details'!$A:$A,$A40,'Sales Details'!$D:$D,H$2)</f>
        <v>#REF!</v>
      </c>
      <c r="I40" s="22" t="e">
        <f>SUMIFS('Sales Details'!#REF!,'Sales Details'!#REF!,$B40,'Sales Details'!$A:$A,$A40,'Sales Details'!$D:$D,I$2)</f>
        <v>#REF!</v>
      </c>
      <c r="J40" s="22" t="e">
        <f>SUMIFS('Sales Details'!#REF!,'Sales Details'!#REF!,$B40,'Sales Details'!$A:$A,$A40,'Sales Details'!$D:$D,J$2)</f>
        <v>#REF!</v>
      </c>
      <c r="K40" s="22" t="e">
        <f>SUMIFS('Sales Details'!#REF!,'Sales Details'!#REF!,$B40,'Sales Details'!$A:$A,$A40,'Sales Details'!$D:$D,K$2)</f>
        <v>#REF!</v>
      </c>
      <c r="L40" s="22" t="e">
        <f>SUMIFS('Sales Details'!#REF!,'Sales Details'!#REF!,$B40,'Sales Details'!$A:$A,$A40,'Sales Details'!$D:$D,L$2)</f>
        <v>#REF!</v>
      </c>
      <c r="M40" s="22" t="e">
        <f>SUMIFS('Sales Details'!#REF!,'Sales Details'!#REF!,$B40,'Sales Details'!$A:$A,$A40,'Sales Details'!$D:$D,M$2)</f>
        <v>#REF!</v>
      </c>
      <c r="N40" s="22" t="e">
        <f>SUMIFS('Sales Details'!#REF!,'Sales Details'!#REF!,$B40,'Sales Details'!$A:$A,$A40,'Sales Details'!$D:$D,N$2)</f>
        <v>#REF!</v>
      </c>
      <c r="O40" s="24"/>
      <c r="P40" s="24"/>
      <c r="Q40" s="24"/>
      <c r="R40" s="24"/>
      <c r="S40" s="24"/>
      <c r="T40" s="24"/>
      <c r="U40" s="24"/>
      <c r="V40" s="24"/>
      <c r="W40" s="24"/>
      <c r="X40" s="24"/>
      <c r="Y40" s="24"/>
      <c r="Z40" s="24"/>
      <c r="AA40" s="24"/>
      <c r="AB40" s="24"/>
      <c r="AC40" s="24"/>
      <c r="AD40" s="24"/>
      <c r="AE40" s="24"/>
      <c r="AF40" s="22" t="e">
        <f>SUMIFS('Sales Details'!#REF!,'Sales Details'!#REF!,$B40,'Sales Details'!$A:$A,$A40,'Sales Details'!$D:$D,AF$2)</f>
        <v>#REF!</v>
      </c>
      <c r="AG40" s="22" t="e">
        <f>SUMIFS('Sales Details'!#REF!,'Sales Details'!#REF!,$B40,'Sales Details'!$A:$A,$A40,'Sales Details'!$D:$D,AG$2)</f>
        <v>#REF!</v>
      </c>
      <c r="AH40" s="22" t="e">
        <f t="shared" si="0"/>
        <v>#REF!</v>
      </c>
      <c r="AI40" s="639"/>
      <c r="AJ40" s="16"/>
      <c r="AK40" s="17" t="e">
        <f>SUMIFS('Sales Details'!#REF!,'Sales Details'!#REF!,$B40,'Sales Details'!$A:$A,$A40,'Sales Details'!#REF!,AK$2)</f>
        <v>#REF!</v>
      </c>
      <c r="AL40" s="17"/>
      <c r="AM40" s="17"/>
      <c r="AN40" s="17"/>
      <c r="AO40" s="17" t="e">
        <f>SUMIFS('Sales Details'!#REF!,'Sales Details'!#REF!,$B40,'Sales Details'!$A:$A,$A40,'Sales Details'!#REF!,AO$2)</f>
        <v>#REF!</v>
      </c>
      <c r="AP40" s="17"/>
      <c r="AQ40" s="17"/>
      <c r="AR40" s="46"/>
      <c r="AS40" s="17"/>
      <c r="AT40" s="642"/>
      <c r="AU40" s="17"/>
      <c r="AV40" s="644"/>
      <c r="AW40" s="646"/>
      <c r="AX40" s="649"/>
      <c r="AY40" s="17"/>
      <c r="AZ40" s="649"/>
      <c r="BA40" s="642"/>
    </row>
    <row r="41" spans="1:53" ht="17" thickBot="1" x14ac:dyDescent="0.25">
      <c r="A41" s="32" t="s">
        <v>41</v>
      </c>
      <c r="B41" s="25" t="s">
        <v>27</v>
      </c>
      <c r="C41" s="26"/>
      <c r="D41" s="26"/>
      <c r="E41" s="26"/>
      <c r="F41" s="26"/>
      <c r="G41" s="26"/>
      <c r="H41" s="26"/>
      <c r="I41" s="26"/>
      <c r="J41" s="26"/>
      <c r="K41" s="26"/>
      <c r="L41" s="26"/>
      <c r="M41" s="26"/>
      <c r="N41" s="26"/>
      <c r="O41" s="27" t="e">
        <f>SUMIFS('Sales Details'!#REF!,'Sales Details'!#REF!,$B41,'Sales Details'!$A:$A,$A41,'Sales Details'!$D:$D,O$2)</f>
        <v>#REF!</v>
      </c>
      <c r="P41" s="27" t="e">
        <f>SUMIFS('Sales Details'!#REF!,'Sales Details'!#REF!,$B41,'Sales Details'!$A:$A,$A41,'Sales Details'!$D:$D,P$2)</f>
        <v>#REF!</v>
      </c>
      <c r="Q41" s="27" t="e">
        <f>SUMIFS('Sales Details'!#REF!,'Sales Details'!#REF!,$B41,'Sales Details'!$A:$A,$A41,'Sales Details'!$D:$D,Q$2)</f>
        <v>#REF!</v>
      </c>
      <c r="R41" s="27" t="e">
        <f>SUMIFS('Sales Details'!#REF!,'Sales Details'!#REF!,$B41,'Sales Details'!$A:$A,$A41,'Sales Details'!$D:$D,R$2)</f>
        <v>#REF!</v>
      </c>
      <c r="S41" s="27" t="e">
        <f>SUMIFS('Sales Details'!#REF!,'Sales Details'!#REF!,$B41,'Sales Details'!$A:$A,$A41,'Sales Details'!$D:$D,S$2)</f>
        <v>#REF!</v>
      </c>
      <c r="T41" s="27" t="e">
        <f>SUMIFS('Sales Details'!#REF!,'Sales Details'!#REF!,$B41,'Sales Details'!$A:$A,$A41,'Sales Details'!$D:$D,T$2)</f>
        <v>#REF!</v>
      </c>
      <c r="U41" s="27" t="e">
        <f>SUMIFS('Sales Details'!#REF!,'Sales Details'!#REF!,$B41,'Sales Details'!$A:$A,$A41,'Sales Details'!$D:$D,U$2)</f>
        <v>#REF!</v>
      </c>
      <c r="V41" s="27" t="e">
        <f>SUMIFS('Sales Details'!#REF!,'Sales Details'!#REF!,$B41,'Sales Details'!$A:$A,$A41,'Sales Details'!$D:$D,V$2)</f>
        <v>#REF!</v>
      </c>
      <c r="W41" s="27" t="e">
        <f>SUMIFS('Sales Details'!#REF!,'Sales Details'!#REF!,$B41,'Sales Details'!$A:$A,$A41,'Sales Details'!$D:$D,W$2)</f>
        <v>#REF!</v>
      </c>
      <c r="X41" s="27" t="e">
        <f>SUMIFS('Sales Details'!#REF!,'Sales Details'!#REF!,$B41,'Sales Details'!$A:$A,$A41,'Sales Details'!$D:$D,X$2)</f>
        <v>#REF!</v>
      </c>
      <c r="Y41" s="27" t="e">
        <f>SUMIFS('Sales Details'!#REF!,'Sales Details'!#REF!,$B41,'Sales Details'!$A:$A,$A41,'Sales Details'!$D:$D,Y$2)</f>
        <v>#REF!</v>
      </c>
      <c r="Z41" s="27" t="e">
        <f>SUMIFS('Sales Details'!#REF!,'Sales Details'!#REF!,$B41,'Sales Details'!$A:$A,$A41,'Sales Details'!$D:$D,Z$2)</f>
        <v>#REF!</v>
      </c>
      <c r="AA41" s="27" t="e">
        <f>SUMIFS('Sales Details'!#REF!,'Sales Details'!#REF!,$B41,'Sales Details'!$A:$A,$A41,'Sales Details'!$D:$D,AA$2)</f>
        <v>#REF!</v>
      </c>
      <c r="AB41" s="27" t="e">
        <f>SUMIFS('Sales Details'!#REF!,'Sales Details'!#REF!,$B41,'Sales Details'!$A:$A,$A41,'Sales Details'!$D:$D,AB$2)</f>
        <v>#REF!</v>
      </c>
      <c r="AC41" s="27" t="e">
        <f>SUMIFS('Sales Details'!#REF!,'Sales Details'!#REF!,$B41,'Sales Details'!$A:$A,$A41,'Sales Details'!$D:$D,AC$2)</f>
        <v>#REF!</v>
      </c>
      <c r="AD41" s="27" t="e">
        <f>SUMIFS('Sales Details'!#REF!,'Sales Details'!#REF!,$B41,'Sales Details'!$A:$A,$A41,'Sales Details'!$D:$D,AD$2)</f>
        <v>#REF!</v>
      </c>
      <c r="AE41" s="27" t="e">
        <f>SUMIFS('Sales Details'!#REF!,'Sales Details'!#REF!,$B41,'Sales Details'!$A:$A,$A41,'Sales Details'!$D:$D,AE$2)</f>
        <v>#REF!</v>
      </c>
      <c r="AF41" s="27" t="e">
        <f>SUMIFS('Sales Details'!#REF!,'Sales Details'!#REF!,$B41,'Sales Details'!$A:$A,$A41,'Sales Details'!$D:$D,AF$2)</f>
        <v>#REF!</v>
      </c>
      <c r="AG41" s="27" t="e">
        <f>SUMIFS('Sales Details'!#REF!,'Sales Details'!#REF!,$B41,'Sales Details'!$A:$A,$A41,'Sales Details'!$D:$D,AG$2)</f>
        <v>#REF!</v>
      </c>
      <c r="AH41" s="27" t="e">
        <f t="shared" si="0"/>
        <v>#REF!</v>
      </c>
      <c r="AI41" s="640"/>
      <c r="AJ41" s="16"/>
      <c r="AK41" s="19"/>
      <c r="AL41" s="19"/>
      <c r="AM41" s="19"/>
      <c r="AN41" s="19"/>
      <c r="AO41" s="19" t="e">
        <f>SUMIFS('Sales Details'!#REF!,'Sales Details'!#REF!,$B41,'Sales Details'!$A:$A,$A41,'Sales Details'!#REF!,AO$2)</f>
        <v>#REF!</v>
      </c>
      <c r="AP41" s="19"/>
      <c r="AQ41" s="17"/>
      <c r="AR41" s="47"/>
      <c r="AS41" s="19"/>
      <c r="AT41" s="19"/>
      <c r="AU41" s="19" t="e">
        <f>AO41*0.35</f>
        <v>#REF!</v>
      </c>
      <c r="AV41" s="48" t="e">
        <f>AO41*0.02</f>
        <v>#REF!</v>
      </c>
      <c r="AW41" s="647"/>
      <c r="AX41" s="650"/>
      <c r="AY41" s="19"/>
      <c r="AZ41" s="650"/>
      <c r="BA41" s="651"/>
    </row>
    <row r="42" spans="1:53" x14ac:dyDescent="0.2">
      <c r="A42" s="31" t="s">
        <v>42</v>
      </c>
      <c r="B42" s="18" t="s">
        <v>28</v>
      </c>
      <c r="C42" s="22" t="e">
        <f>SUMIFS('Sales Details'!#REF!,'Sales Details'!#REF!,$B42,'Sales Details'!$A:$A,$A42,'Sales Details'!$D:$D,C$2)</f>
        <v>#REF!</v>
      </c>
      <c r="D42" s="22" t="e">
        <f>SUMIFS('Sales Details'!#REF!,'Sales Details'!#REF!,$B42,'Sales Details'!$A:$A,$A42,'Sales Details'!$D:$D,D$2)</f>
        <v>#REF!</v>
      </c>
      <c r="E42" s="22" t="e">
        <f>SUMIFS('Sales Details'!#REF!,'Sales Details'!#REF!,$B42,'Sales Details'!$A:$A,$A42,'Sales Details'!$D:$D,E$2)</f>
        <v>#REF!</v>
      </c>
      <c r="F42" s="22" t="e">
        <f>SUMIFS('Sales Details'!#REF!,'Sales Details'!#REF!,$B42,'Sales Details'!$A:$A,$A42,'Sales Details'!$D:$D,F$2)</f>
        <v>#REF!</v>
      </c>
      <c r="G42" s="22" t="e">
        <f>SUMIFS('Sales Details'!#REF!,'Sales Details'!#REF!,$B42,'Sales Details'!$A:$A,$A42,'Sales Details'!$D:$D,G$2)</f>
        <v>#REF!</v>
      </c>
      <c r="H42" s="22" t="e">
        <f>SUMIFS('Sales Details'!#REF!,'Sales Details'!#REF!,$B42,'Sales Details'!$A:$A,$A42,'Sales Details'!$D:$D,H$2)</f>
        <v>#REF!</v>
      </c>
      <c r="I42" s="22" t="e">
        <f>SUMIFS('Sales Details'!#REF!,'Sales Details'!#REF!,$B42,'Sales Details'!$A:$A,$A42,'Sales Details'!$D:$D,I$2)</f>
        <v>#REF!</v>
      </c>
      <c r="J42" s="22" t="e">
        <f>SUMIFS('Sales Details'!#REF!,'Sales Details'!#REF!,$B42,'Sales Details'!$A:$A,$A42,'Sales Details'!$D:$D,J$2)</f>
        <v>#REF!</v>
      </c>
      <c r="K42" s="22" t="e">
        <f>SUMIFS('Sales Details'!#REF!,'Sales Details'!#REF!,$B42,'Sales Details'!$A:$A,$A42,'Sales Details'!$D:$D,K$2)</f>
        <v>#REF!</v>
      </c>
      <c r="L42" s="22" t="e">
        <f>SUMIFS('Sales Details'!#REF!,'Sales Details'!#REF!,$B42,'Sales Details'!$A:$A,$A42,'Sales Details'!$D:$D,L$2)</f>
        <v>#REF!</v>
      </c>
      <c r="M42" s="22" t="e">
        <f>SUMIFS('Sales Details'!#REF!,'Sales Details'!#REF!,$B42,'Sales Details'!$A:$A,$A42,'Sales Details'!$D:$D,M$2)</f>
        <v>#REF!</v>
      </c>
      <c r="N42" s="22" t="e">
        <f>SUMIFS('Sales Details'!#REF!,'Sales Details'!#REF!,$B42,'Sales Details'!$A:$A,$A42,'Sales Details'!$D:$D,N$2)</f>
        <v>#REF!</v>
      </c>
      <c r="O42" s="24"/>
      <c r="P42" s="24"/>
      <c r="Q42" s="24"/>
      <c r="R42" s="24"/>
      <c r="S42" s="24"/>
      <c r="T42" s="24"/>
      <c r="U42" s="24"/>
      <c r="V42" s="24"/>
      <c r="W42" s="24"/>
      <c r="X42" s="24"/>
      <c r="Y42" s="24"/>
      <c r="Z42" s="24"/>
      <c r="AA42" s="24"/>
      <c r="AB42" s="24"/>
      <c r="AC42" s="24"/>
      <c r="AD42" s="24"/>
      <c r="AE42" s="24"/>
      <c r="AF42" s="22" t="e">
        <f>SUMIFS('Sales Details'!#REF!,'Sales Details'!#REF!,$B42,'Sales Details'!$A:$A,$A42,'Sales Details'!$D:$D,AF$2)</f>
        <v>#REF!</v>
      </c>
      <c r="AG42" s="22" t="e">
        <f>SUMIFS('Sales Details'!#REF!,'Sales Details'!#REF!,$B42,'Sales Details'!$A:$A,$A42,'Sales Details'!$D:$D,AG$2)</f>
        <v>#REF!</v>
      </c>
      <c r="AH42" s="22" t="e">
        <f t="shared" si="0"/>
        <v>#REF!</v>
      </c>
      <c r="AI42" s="639" t="e">
        <f>SUM(AH42:AH44)</f>
        <v>#REF!</v>
      </c>
      <c r="AJ42" s="16"/>
      <c r="AK42" s="17" t="e">
        <f>SUMIFS('Sales Details'!#REF!,'Sales Details'!#REF!,$B42,'Sales Details'!$A:$A,$A42,'Sales Details'!#REF!,AK$2)</f>
        <v>#REF!</v>
      </c>
      <c r="AL42" s="17"/>
      <c r="AM42" s="17"/>
      <c r="AN42" s="17"/>
      <c r="AO42" s="17" t="e">
        <f>SUMIFS('Sales Details'!#REF!,'Sales Details'!#REF!,$B42,'Sales Details'!$A:$A,$A42,'Sales Details'!#REF!,AO$2)</f>
        <v>#REF!</v>
      </c>
      <c r="AP42" s="17"/>
      <c r="AQ42" s="17"/>
      <c r="AR42" s="46"/>
      <c r="AS42" s="17"/>
      <c r="AT42" s="641" t="e">
        <f>SUM(AK42:AO43)*0.3</f>
        <v>#REF!</v>
      </c>
      <c r="AU42" s="17"/>
      <c r="AV42" s="643" t="e">
        <f>SUM(AK42:AO43)*0.02</f>
        <v>#REF!</v>
      </c>
      <c r="AW42" s="645" t="e">
        <f>SUM(AT42:AV44)</f>
        <v>#REF!</v>
      </c>
      <c r="AX42" s="648" t="e">
        <f>SUM(AK42:AO44)*0.05</f>
        <v>#REF!</v>
      </c>
      <c r="AY42" s="17"/>
      <c r="AZ42" s="648" t="e">
        <f>SUM(AK42:AO43)*0.63</f>
        <v>#REF!</v>
      </c>
      <c r="BA42" s="641" t="e">
        <f>AO44*0.4</f>
        <v>#REF!</v>
      </c>
    </row>
    <row r="43" spans="1:53" x14ac:dyDescent="0.2">
      <c r="A43" s="31" t="s">
        <v>42</v>
      </c>
      <c r="B43" s="18" t="s">
        <v>29</v>
      </c>
      <c r="C43" s="22" t="e">
        <f>SUMIFS('Sales Details'!#REF!,'Sales Details'!#REF!,$B43,'Sales Details'!$A:$A,$A43,'Sales Details'!$D:$D,C$2)</f>
        <v>#REF!</v>
      </c>
      <c r="D43" s="22" t="e">
        <f>SUMIFS('Sales Details'!#REF!,'Sales Details'!#REF!,$B43,'Sales Details'!$A:$A,$A43,'Sales Details'!$D:$D,D$2)</f>
        <v>#REF!</v>
      </c>
      <c r="E43" s="22" t="e">
        <f>SUMIFS('Sales Details'!#REF!,'Sales Details'!#REF!,$B43,'Sales Details'!$A:$A,$A43,'Sales Details'!$D:$D,E$2)</f>
        <v>#REF!</v>
      </c>
      <c r="F43" s="22" t="e">
        <f>SUMIFS('Sales Details'!#REF!,'Sales Details'!#REF!,$B43,'Sales Details'!$A:$A,$A43,'Sales Details'!$D:$D,F$2)</f>
        <v>#REF!</v>
      </c>
      <c r="G43" s="22" t="e">
        <f>SUMIFS('Sales Details'!#REF!,'Sales Details'!#REF!,$B43,'Sales Details'!$A:$A,$A43,'Sales Details'!$D:$D,G$2)</f>
        <v>#REF!</v>
      </c>
      <c r="H43" s="22" t="e">
        <f>SUMIFS('Sales Details'!#REF!,'Sales Details'!#REF!,$B43,'Sales Details'!$A:$A,$A43,'Sales Details'!$D:$D,H$2)</f>
        <v>#REF!</v>
      </c>
      <c r="I43" s="22" t="e">
        <f>SUMIFS('Sales Details'!#REF!,'Sales Details'!#REF!,$B43,'Sales Details'!$A:$A,$A43,'Sales Details'!$D:$D,I$2)</f>
        <v>#REF!</v>
      </c>
      <c r="J43" s="22" t="e">
        <f>SUMIFS('Sales Details'!#REF!,'Sales Details'!#REF!,$B43,'Sales Details'!$A:$A,$A43,'Sales Details'!$D:$D,J$2)</f>
        <v>#REF!</v>
      </c>
      <c r="K43" s="22" t="e">
        <f>SUMIFS('Sales Details'!#REF!,'Sales Details'!#REF!,$B43,'Sales Details'!$A:$A,$A43,'Sales Details'!$D:$D,K$2)</f>
        <v>#REF!</v>
      </c>
      <c r="L43" s="22" t="e">
        <f>SUMIFS('Sales Details'!#REF!,'Sales Details'!#REF!,$B43,'Sales Details'!$A:$A,$A43,'Sales Details'!$D:$D,L$2)</f>
        <v>#REF!</v>
      </c>
      <c r="M43" s="22" t="e">
        <f>SUMIFS('Sales Details'!#REF!,'Sales Details'!#REF!,$B43,'Sales Details'!$A:$A,$A43,'Sales Details'!$D:$D,M$2)</f>
        <v>#REF!</v>
      </c>
      <c r="N43" s="22" t="e">
        <f>SUMIFS('Sales Details'!#REF!,'Sales Details'!#REF!,$B43,'Sales Details'!$A:$A,$A43,'Sales Details'!$D:$D,N$2)</f>
        <v>#REF!</v>
      </c>
      <c r="O43" s="24"/>
      <c r="P43" s="24"/>
      <c r="Q43" s="24"/>
      <c r="R43" s="24"/>
      <c r="S43" s="24"/>
      <c r="T43" s="24"/>
      <c r="U43" s="24"/>
      <c r="V43" s="24"/>
      <c r="W43" s="24"/>
      <c r="X43" s="24"/>
      <c r="Y43" s="24"/>
      <c r="Z43" s="24"/>
      <c r="AA43" s="24"/>
      <c r="AB43" s="24"/>
      <c r="AC43" s="24"/>
      <c r="AD43" s="24"/>
      <c r="AE43" s="24"/>
      <c r="AF43" s="22" t="e">
        <f>SUMIFS('Sales Details'!#REF!,'Sales Details'!#REF!,$B43,'Sales Details'!$A:$A,$A43,'Sales Details'!$D:$D,AF$2)</f>
        <v>#REF!</v>
      </c>
      <c r="AG43" s="22" t="e">
        <f>SUMIFS('Sales Details'!#REF!,'Sales Details'!#REF!,$B43,'Sales Details'!$A:$A,$A43,'Sales Details'!$D:$D,AG$2)</f>
        <v>#REF!</v>
      </c>
      <c r="AH43" s="22" t="e">
        <f t="shared" si="0"/>
        <v>#REF!</v>
      </c>
      <c r="AI43" s="639"/>
      <c r="AJ43" s="16"/>
      <c r="AK43" s="17" t="e">
        <f>SUMIFS('Sales Details'!#REF!,'Sales Details'!#REF!,$B43,'Sales Details'!$A:$A,$A43,'Sales Details'!#REF!,AK$2)</f>
        <v>#REF!</v>
      </c>
      <c r="AL43" s="17"/>
      <c r="AM43" s="17"/>
      <c r="AN43" s="17"/>
      <c r="AO43" s="17" t="e">
        <f>SUMIFS('Sales Details'!#REF!,'Sales Details'!#REF!,$B43,'Sales Details'!$A:$A,$A43,'Sales Details'!#REF!,AO$2)</f>
        <v>#REF!</v>
      </c>
      <c r="AP43" s="17"/>
      <c r="AQ43" s="17"/>
      <c r="AR43" s="46"/>
      <c r="AS43" s="17"/>
      <c r="AT43" s="642"/>
      <c r="AU43" s="17"/>
      <c r="AV43" s="644"/>
      <c r="AW43" s="646"/>
      <c r="AX43" s="649"/>
      <c r="AY43" s="17"/>
      <c r="AZ43" s="649"/>
      <c r="BA43" s="642"/>
    </row>
    <row r="44" spans="1:53" ht="17" thickBot="1" x14ac:dyDescent="0.25">
      <c r="A44" s="32" t="s">
        <v>42</v>
      </c>
      <c r="B44" s="25" t="s">
        <v>27</v>
      </c>
      <c r="C44" s="26"/>
      <c r="D44" s="26"/>
      <c r="E44" s="26"/>
      <c r="F44" s="26"/>
      <c r="G44" s="26"/>
      <c r="H44" s="26"/>
      <c r="I44" s="26"/>
      <c r="J44" s="26"/>
      <c r="K44" s="26"/>
      <c r="L44" s="26"/>
      <c r="M44" s="26"/>
      <c r="N44" s="26"/>
      <c r="O44" s="27" t="e">
        <f>SUMIFS('Sales Details'!#REF!,'Sales Details'!#REF!,$B44,'Sales Details'!$A:$A,$A44,'Sales Details'!$D:$D,O$2)</f>
        <v>#REF!</v>
      </c>
      <c r="P44" s="27" t="e">
        <f>SUMIFS('Sales Details'!#REF!,'Sales Details'!#REF!,$B44,'Sales Details'!$A:$A,$A44,'Sales Details'!$D:$D,P$2)</f>
        <v>#REF!</v>
      </c>
      <c r="Q44" s="27" t="e">
        <f>SUMIFS('Sales Details'!#REF!,'Sales Details'!#REF!,$B44,'Sales Details'!$A:$A,$A44,'Sales Details'!$D:$D,Q$2)</f>
        <v>#REF!</v>
      </c>
      <c r="R44" s="27" t="e">
        <f>SUMIFS('Sales Details'!#REF!,'Sales Details'!#REF!,$B44,'Sales Details'!$A:$A,$A44,'Sales Details'!$D:$D,R$2)</f>
        <v>#REF!</v>
      </c>
      <c r="S44" s="27" t="e">
        <f>SUMIFS('Sales Details'!#REF!,'Sales Details'!#REF!,$B44,'Sales Details'!$A:$A,$A44,'Sales Details'!$D:$D,S$2)</f>
        <v>#REF!</v>
      </c>
      <c r="T44" s="27" t="e">
        <f>SUMIFS('Sales Details'!#REF!,'Sales Details'!#REF!,$B44,'Sales Details'!$A:$A,$A44,'Sales Details'!$D:$D,T$2)</f>
        <v>#REF!</v>
      </c>
      <c r="U44" s="27" t="e">
        <f>SUMIFS('Sales Details'!#REF!,'Sales Details'!#REF!,$B44,'Sales Details'!$A:$A,$A44,'Sales Details'!$D:$D,U$2)</f>
        <v>#REF!</v>
      </c>
      <c r="V44" s="27" t="e">
        <f>SUMIFS('Sales Details'!#REF!,'Sales Details'!#REF!,$B44,'Sales Details'!$A:$A,$A44,'Sales Details'!$D:$D,V$2)</f>
        <v>#REF!</v>
      </c>
      <c r="W44" s="27" t="e">
        <f>SUMIFS('Sales Details'!#REF!,'Sales Details'!#REF!,$B44,'Sales Details'!$A:$A,$A44,'Sales Details'!$D:$D,W$2)</f>
        <v>#REF!</v>
      </c>
      <c r="X44" s="27" t="e">
        <f>SUMIFS('Sales Details'!#REF!,'Sales Details'!#REF!,$B44,'Sales Details'!$A:$A,$A44,'Sales Details'!$D:$D,X$2)</f>
        <v>#REF!</v>
      </c>
      <c r="Y44" s="27" t="e">
        <f>SUMIFS('Sales Details'!#REF!,'Sales Details'!#REF!,$B44,'Sales Details'!$A:$A,$A44,'Sales Details'!$D:$D,Y$2)</f>
        <v>#REF!</v>
      </c>
      <c r="Z44" s="27" t="e">
        <f>SUMIFS('Sales Details'!#REF!,'Sales Details'!#REF!,$B44,'Sales Details'!$A:$A,$A44,'Sales Details'!$D:$D,Z$2)</f>
        <v>#REF!</v>
      </c>
      <c r="AA44" s="27" t="e">
        <f>SUMIFS('Sales Details'!#REF!,'Sales Details'!#REF!,$B44,'Sales Details'!$A:$A,$A44,'Sales Details'!$D:$D,AA$2)</f>
        <v>#REF!</v>
      </c>
      <c r="AB44" s="27" t="e">
        <f>SUMIFS('Sales Details'!#REF!,'Sales Details'!#REF!,$B44,'Sales Details'!$A:$A,$A44,'Sales Details'!$D:$D,AB$2)</f>
        <v>#REF!</v>
      </c>
      <c r="AC44" s="27" t="e">
        <f>SUMIFS('Sales Details'!#REF!,'Sales Details'!#REF!,$B44,'Sales Details'!$A:$A,$A44,'Sales Details'!$D:$D,AC$2)</f>
        <v>#REF!</v>
      </c>
      <c r="AD44" s="27" t="e">
        <f>SUMIFS('Sales Details'!#REF!,'Sales Details'!#REF!,$B44,'Sales Details'!$A:$A,$A44,'Sales Details'!$D:$D,AD$2)</f>
        <v>#REF!</v>
      </c>
      <c r="AE44" s="27" t="e">
        <f>SUMIFS('Sales Details'!#REF!,'Sales Details'!#REF!,$B44,'Sales Details'!$A:$A,$A44,'Sales Details'!$D:$D,AE$2)</f>
        <v>#REF!</v>
      </c>
      <c r="AF44" s="27" t="e">
        <f>SUMIFS('Sales Details'!#REF!,'Sales Details'!#REF!,$B44,'Sales Details'!$A:$A,$A44,'Sales Details'!$D:$D,AF$2)</f>
        <v>#REF!</v>
      </c>
      <c r="AG44" s="27" t="e">
        <f>SUMIFS('Sales Details'!#REF!,'Sales Details'!#REF!,$B44,'Sales Details'!$A:$A,$A44,'Sales Details'!$D:$D,AG$2)</f>
        <v>#REF!</v>
      </c>
      <c r="AH44" s="27" t="e">
        <f t="shared" si="0"/>
        <v>#REF!</v>
      </c>
      <c r="AI44" s="640"/>
      <c r="AJ44" s="16"/>
      <c r="AK44" s="19"/>
      <c r="AL44" s="19"/>
      <c r="AM44" s="19"/>
      <c r="AN44" s="19"/>
      <c r="AO44" s="19" t="e">
        <f>SUMIFS('Sales Details'!#REF!,'Sales Details'!#REF!,$B44,'Sales Details'!$A:$A,$A44,'Sales Details'!#REF!,AO$2)</f>
        <v>#REF!</v>
      </c>
      <c r="AP44" s="19"/>
      <c r="AQ44" s="17"/>
      <c r="AR44" s="47"/>
      <c r="AS44" s="19"/>
      <c r="AT44" s="19"/>
      <c r="AU44" s="19" t="e">
        <f>AO44*0.35</f>
        <v>#REF!</v>
      </c>
      <c r="AV44" s="48" t="e">
        <f>AO44*0.02</f>
        <v>#REF!</v>
      </c>
      <c r="AW44" s="647"/>
      <c r="AX44" s="650"/>
      <c r="AY44" s="19"/>
      <c r="AZ44" s="650"/>
      <c r="BA44" s="651"/>
    </row>
    <row r="45" spans="1:53" x14ac:dyDescent="0.2">
      <c r="A45" s="31" t="s">
        <v>43</v>
      </c>
      <c r="B45" s="18" t="s">
        <v>28</v>
      </c>
      <c r="C45" s="22" t="e">
        <f>SUMIFS('Sales Details'!#REF!,'Sales Details'!#REF!,$B45,'Sales Details'!$A:$A,$A45,'Sales Details'!$D:$D,C$2)</f>
        <v>#REF!</v>
      </c>
      <c r="D45" s="22" t="e">
        <f>SUMIFS('Sales Details'!#REF!,'Sales Details'!#REF!,$B45,'Sales Details'!$A:$A,$A45,'Sales Details'!$D:$D,D$2)</f>
        <v>#REF!</v>
      </c>
      <c r="E45" s="22" t="e">
        <f>SUMIFS('Sales Details'!#REF!,'Sales Details'!#REF!,$B45,'Sales Details'!$A:$A,$A45,'Sales Details'!$D:$D,E$2)</f>
        <v>#REF!</v>
      </c>
      <c r="F45" s="22" t="e">
        <f>SUMIFS('Sales Details'!#REF!,'Sales Details'!#REF!,$B45,'Sales Details'!$A:$A,$A45,'Sales Details'!$D:$D,F$2)</f>
        <v>#REF!</v>
      </c>
      <c r="G45" s="22" t="e">
        <f>SUMIFS('Sales Details'!#REF!,'Sales Details'!#REF!,$B45,'Sales Details'!$A:$A,$A45,'Sales Details'!$D:$D,G$2)</f>
        <v>#REF!</v>
      </c>
      <c r="H45" s="22" t="e">
        <f>SUMIFS('Sales Details'!#REF!,'Sales Details'!#REF!,$B45,'Sales Details'!$A:$A,$A45,'Sales Details'!$D:$D,H$2)</f>
        <v>#REF!</v>
      </c>
      <c r="I45" s="22" t="e">
        <f>SUMIFS('Sales Details'!#REF!,'Sales Details'!#REF!,$B45,'Sales Details'!$A:$A,$A45,'Sales Details'!$D:$D,I$2)</f>
        <v>#REF!</v>
      </c>
      <c r="J45" s="22" t="e">
        <f>SUMIFS('Sales Details'!#REF!,'Sales Details'!#REF!,$B45,'Sales Details'!$A:$A,$A45,'Sales Details'!$D:$D,J$2)</f>
        <v>#REF!</v>
      </c>
      <c r="K45" s="22" t="e">
        <f>SUMIFS('Sales Details'!#REF!,'Sales Details'!#REF!,$B45,'Sales Details'!$A:$A,$A45,'Sales Details'!$D:$D,K$2)</f>
        <v>#REF!</v>
      </c>
      <c r="L45" s="22" t="e">
        <f>SUMIFS('Sales Details'!#REF!,'Sales Details'!#REF!,$B45,'Sales Details'!$A:$A,$A45,'Sales Details'!$D:$D,L$2)</f>
        <v>#REF!</v>
      </c>
      <c r="M45" s="22" t="e">
        <f>SUMIFS('Sales Details'!#REF!,'Sales Details'!#REF!,$B45,'Sales Details'!$A:$A,$A45,'Sales Details'!$D:$D,M$2)</f>
        <v>#REF!</v>
      </c>
      <c r="N45" s="22" t="e">
        <f>SUMIFS('Sales Details'!#REF!,'Sales Details'!#REF!,$B45,'Sales Details'!$A:$A,$A45,'Sales Details'!$D:$D,N$2)</f>
        <v>#REF!</v>
      </c>
      <c r="O45" s="24"/>
      <c r="P45" s="24"/>
      <c r="Q45" s="24"/>
      <c r="R45" s="24"/>
      <c r="S45" s="24"/>
      <c r="T45" s="24"/>
      <c r="U45" s="24"/>
      <c r="V45" s="24"/>
      <c r="W45" s="24"/>
      <c r="X45" s="24"/>
      <c r="Y45" s="24"/>
      <c r="Z45" s="24"/>
      <c r="AA45" s="24"/>
      <c r="AB45" s="24"/>
      <c r="AC45" s="24"/>
      <c r="AD45" s="24"/>
      <c r="AE45" s="24"/>
      <c r="AF45" s="22" t="e">
        <f>SUMIFS('Sales Details'!#REF!,'Sales Details'!#REF!,$B45,'Sales Details'!$A:$A,$A45,'Sales Details'!$D:$D,AF$2)</f>
        <v>#REF!</v>
      </c>
      <c r="AG45" s="22" t="e">
        <f>SUMIFS('Sales Details'!#REF!,'Sales Details'!#REF!,$B45,'Sales Details'!$A:$A,$A45,'Sales Details'!$D:$D,AG$2)</f>
        <v>#REF!</v>
      </c>
      <c r="AH45" s="22" t="e">
        <f t="shared" si="0"/>
        <v>#REF!</v>
      </c>
      <c r="AI45" s="639" t="e">
        <f>SUM(AH45:AH47)</f>
        <v>#REF!</v>
      </c>
      <c r="AJ45" s="16"/>
      <c r="AK45" s="17" t="e">
        <f>SUMIFS('Sales Details'!#REF!,'Sales Details'!#REF!,$B45,'Sales Details'!$A:$A,$A45,'Sales Details'!#REF!,AK$2)</f>
        <v>#REF!</v>
      </c>
      <c r="AL45" s="17"/>
      <c r="AM45" s="17"/>
      <c r="AN45" s="17"/>
      <c r="AO45" s="17" t="e">
        <f>SUMIFS('Sales Details'!#REF!,'Sales Details'!#REF!,$B45,'Sales Details'!$A:$A,$A45,'Sales Details'!#REF!,AO$2)</f>
        <v>#REF!</v>
      </c>
      <c r="AP45" s="17"/>
      <c r="AQ45" s="17"/>
      <c r="AR45" s="46"/>
      <c r="AS45" s="17"/>
      <c r="AT45" s="641" t="e">
        <f>SUM(AK45:AO46)*0.3</f>
        <v>#REF!</v>
      </c>
      <c r="AU45" s="17"/>
      <c r="AV45" s="643" t="e">
        <f>SUM(AK45:AO46)*0.02</f>
        <v>#REF!</v>
      </c>
      <c r="AW45" s="645" t="e">
        <f>SUM(AT45:AV47)</f>
        <v>#REF!</v>
      </c>
      <c r="AX45" s="648" t="e">
        <f>SUM(AK45:AO47)*0.05</f>
        <v>#REF!</v>
      </c>
      <c r="AY45" s="17"/>
      <c r="AZ45" s="648" t="e">
        <f>SUM(AK45:AO46)*0.63</f>
        <v>#REF!</v>
      </c>
      <c r="BA45" s="641" t="e">
        <f>AO47*0.4</f>
        <v>#REF!</v>
      </c>
    </row>
    <row r="46" spans="1:53" x14ac:dyDescent="0.2">
      <c r="A46" s="31" t="s">
        <v>43</v>
      </c>
      <c r="B46" s="18" t="s">
        <v>29</v>
      </c>
      <c r="C46" s="22" t="e">
        <f>SUMIFS('Sales Details'!#REF!,'Sales Details'!#REF!,$B46,'Sales Details'!$A:$A,$A46,'Sales Details'!$D:$D,C$2)</f>
        <v>#REF!</v>
      </c>
      <c r="D46" s="22" t="e">
        <f>SUMIFS('Sales Details'!#REF!,'Sales Details'!#REF!,$B46,'Sales Details'!$A:$A,$A46,'Sales Details'!$D:$D,D$2)</f>
        <v>#REF!</v>
      </c>
      <c r="E46" s="22" t="e">
        <f>SUMIFS('Sales Details'!#REF!,'Sales Details'!#REF!,$B46,'Sales Details'!$A:$A,$A46,'Sales Details'!$D:$D,E$2)</f>
        <v>#REF!</v>
      </c>
      <c r="F46" s="22" t="e">
        <f>SUMIFS('Sales Details'!#REF!,'Sales Details'!#REF!,$B46,'Sales Details'!$A:$A,$A46,'Sales Details'!$D:$D,F$2)</f>
        <v>#REF!</v>
      </c>
      <c r="G46" s="22" t="e">
        <f>SUMIFS('Sales Details'!#REF!,'Sales Details'!#REF!,$B46,'Sales Details'!$A:$A,$A46,'Sales Details'!$D:$D,G$2)</f>
        <v>#REF!</v>
      </c>
      <c r="H46" s="22" t="e">
        <f>SUMIFS('Sales Details'!#REF!,'Sales Details'!#REF!,$B46,'Sales Details'!$A:$A,$A46,'Sales Details'!$D:$D,H$2)</f>
        <v>#REF!</v>
      </c>
      <c r="I46" s="22" t="e">
        <f>SUMIFS('Sales Details'!#REF!,'Sales Details'!#REF!,$B46,'Sales Details'!$A:$A,$A46,'Sales Details'!$D:$D,I$2)</f>
        <v>#REF!</v>
      </c>
      <c r="J46" s="22" t="e">
        <f>SUMIFS('Sales Details'!#REF!,'Sales Details'!#REF!,$B46,'Sales Details'!$A:$A,$A46,'Sales Details'!$D:$D,J$2)</f>
        <v>#REF!</v>
      </c>
      <c r="K46" s="22" t="e">
        <f>SUMIFS('Sales Details'!#REF!,'Sales Details'!#REF!,$B46,'Sales Details'!$A:$A,$A46,'Sales Details'!$D:$D,K$2)</f>
        <v>#REF!</v>
      </c>
      <c r="L46" s="22" t="e">
        <f>SUMIFS('Sales Details'!#REF!,'Sales Details'!#REF!,$B46,'Sales Details'!$A:$A,$A46,'Sales Details'!$D:$D,L$2)</f>
        <v>#REF!</v>
      </c>
      <c r="M46" s="22" t="e">
        <f>SUMIFS('Sales Details'!#REF!,'Sales Details'!#REF!,$B46,'Sales Details'!$A:$A,$A46,'Sales Details'!$D:$D,M$2)</f>
        <v>#REF!</v>
      </c>
      <c r="N46" s="22" t="e">
        <f>SUMIFS('Sales Details'!#REF!,'Sales Details'!#REF!,$B46,'Sales Details'!$A:$A,$A46,'Sales Details'!$D:$D,N$2)</f>
        <v>#REF!</v>
      </c>
      <c r="O46" s="24"/>
      <c r="P46" s="24"/>
      <c r="Q46" s="24"/>
      <c r="R46" s="24"/>
      <c r="S46" s="24"/>
      <c r="T46" s="24"/>
      <c r="U46" s="24"/>
      <c r="V46" s="24"/>
      <c r="W46" s="24"/>
      <c r="X46" s="24"/>
      <c r="Y46" s="24"/>
      <c r="Z46" s="24"/>
      <c r="AA46" s="24"/>
      <c r="AB46" s="24"/>
      <c r="AC46" s="24"/>
      <c r="AD46" s="24"/>
      <c r="AE46" s="24"/>
      <c r="AF46" s="22" t="e">
        <f>SUMIFS('Sales Details'!#REF!,'Sales Details'!#REF!,$B46,'Sales Details'!$A:$A,$A46,'Sales Details'!$D:$D,AF$2)</f>
        <v>#REF!</v>
      </c>
      <c r="AG46" s="22" t="e">
        <f>SUMIFS('Sales Details'!#REF!,'Sales Details'!#REF!,$B46,'Sales Details'!$A:$A,$A46,'Sales Details'!$D:$D,AG$2)</f>
        <v>#REF!</v>
      </c>
      <c r="AH46" s="22" t="e">
        <f t="shared" si="0"/>
        <v>#REF!</v>
      </c>
      <c r="AI46" s="639"/>
      <c r="AJ46" s="16"/>
      <c r="AK46" s="17" t="e">
        <f>SUMIFS('Sales Details'!#REF!,'Sales Details'!#REF!,$B46,'Sales Details'!$A:$A,$A46,'Sales Details'!#REF!,AK$2)</f>
        <v>#REF!</v>
      </c>
      <c r="AL46" s="17"/>
      <c r="AM46" s="17"/>
      <c r="AN46" s="17"/>
      <c r="AO46" s="17" t="e">
        <f>SUMIFS('Sales Details'!#REF!,'Sales Details'!#REF!,$B46,'Sales Details'!$A:$A,$A46,'Sales Details'!#REF!,AO$2)</f>
        <v>#REF!</v>
      </c>
      <c r="AP46" s="17"/>
      <c r="AQ46" s="17"/>
      <c r="AR46" s="46"/>
      <c r="AS46" s="17"/>
      <c r="AT46" s="642"/>
      <c r="AU46" s="17"/>
      <c r="AV46" s="644"/>
      <c r="AW46" s="646"/>
      <c r="AX46" s="649"/>
      <c r="AY46" s="17"/>
      <c r="AZ46" s="649"/>
      <c r="BA46" s="642"/>
    </row>
    <row r="47" spans="1:53" ht="17" thickBot="1" x14ac:dyDescent="0.25">
      <c r="A47" s="32" t="s">
        <v>43</v>
      </c>
      <c r="B47" s="25" t="s">
        <v>27</v>
      </c>
      <c r="C47" s="26"/>
      <c r="D47" s="26"/>
      <c r="E47" s="26"/>
      <c r="F47" s="26"/>
      <c r="G47" s="26"/>
      <c r="H47" s="26"/>
      <c r="I47" s="26"/>
      <c r="J47" s="26"/>
      <c r="K47" s="26"/>
      <c r="L47" s="26"/>
      <c r="M47" s="26"/>
      <c r="N47" s="26"/>
      <c r="O47" s="27" t="e">
        <f>SUMIFS('Sales Details'!#REF!,'Sales Details'!#REF!,$B47,'Sales Details'!$A:$A,$A47,'Sales Details'!$D:$D,O$2)</f>
        <v>#REF!</v>
      </c>
      <c r="P47" s="27" t="e">
        <f>SUMIFS('Sales Details'!#REF!,'Sales Details'!#REF!,$B47,'Sales Details'!$A:$A,$A47,'Sales Details'!$D:$D,P$2)</f>
        <v>#REF!</v>
      </c>
      <c r="Q47" s="27" t="e">
        <f>SUMIFS('Sales Details'!#REF!,'Sales Details'!#REF!,$B47,'Sales Details'!$A:$A,$A47,'Sales Details'!$D:$D,Q$2)</f>
        <v>#REF!</v>
      </c>
      <c r="R47" s="27" t="e">
        <f>SUMIFS('Sales Details'!#REF!,'Sales Details'!#REF!,$B47,'Sales Details'!$A:$A,$A47,'Sales Details'!$D:$D,R$2)</f>
        <v>#REF!</v>
      </c>
      <c r="S47" s="27" t="e">
        <f>SUMIFS('Sales Details'!#REF!,'Sales Details'!#REF!,$B47,'Sales Details'!$A:$A,$A47,'Sales Details'!$D:$D,S$2)</f>
        <v>#REF!</v>
      </c>
      <c r="T47" s="27" t="e">
        <f>SUMIFS('Sales Details'!#REF!,'Sales Details'!#REF!,$B47,'Sales Details'!$A:$A,$A47,'Sales Details'!$D:$D,T$2)</f>
        <v>#REF!</v>
      </c>
      <c r="U47" s="27" t="e">
        <f>SUMIFS('Sales Details'!#REF!,'Sales Details'!#REF!,$B47,'Sales Details'!$A:$A,$A47,'Sales Details'!$D:$D,U$2)</f>
        <v>#REF!</v>
      </c>
      <c r="V47" s="27" t="e">
        <f>SUMIFS('Sales Details'!#REF!,'Sales Details'!#REF!,$B47,'Sales Details'!$A:$A,$A47,'Sales Details'!$D:$D,V$2)</f>
        <v>#REF!</v>
      </c>
      <c r="W47" s="27" t="e">
        <f>SUMIFS('Sales Details'!#REF!,'Sales Details'!#REF!,$B47,'Sales Details'!$A:$A,$A47,'Sales Details'!$D:$D,W$2)</f>
        <v>#REF!</v>
      </c>
      <c r="X47" s="27" t="e">
        <f>SUMIFS('Sales Details'!#REF!,'Sales Details'!#REF!,$B47,'Sales Details'!$A:$A,$A47,'Sales Details'!$D:$D,X$2)</f>
        <v>#REF!</v>
      </c>
      <c r="Y47" s="27" t="e">
        <f>SUMIFS('Sales Details'!#REF!,'Sales Details'!#REF!,$B47,'Sales Details'!$A:$A,$A47,'Sales Details'!$D:$D,Y$2)</f>
        <v>#REF!</v>
      </c>
      <c r="Z47" s="27" t="e">
        <f>SUMIFS('Sales Details'!#REF!,'Sales Details'!#REF!,$B47,'Sales Details'!$A:$A,$A47,'Sales Details'!$D:$D,Z$2)</f>
        <v>#REF!</v>
      </c>
      <c r="AA47" s="27" t="e">
        <f>SUMIFS('Sales Details'!#REF!,'Sales Details'!#REF!,$B47,'Sales Details'!$A:$A,$A47,'Sales Details'!$D:$D,AA$2)</f>
        <v>#REF!</v>
      </c>
      <c r="AB47" s="27" t="e">
        <f>SUMIFS('Sales Details'!#REF!,'Sales Details'!#REF!,$B47,'Sales Details'!$A:$A,$A47,'Sales Details'!$D:$D,AB$2)</f>
        <v>#REF!</v>
      </c>
      <c r="AC47" s="27" t="e">
        <f>SUMIFS('Sales Details'!#REF!,'Sales Details'!#REF!,$B47,'Sales Details'!$A:$A,$A47,'Sales Details'!$D:$D,AC$2)</f>
        <v>#REF!</v>
      </c>
      <c r="AD47" s="27" t="e">
        <f>SUMIFS('Sales Details'!#REF!,'Sales Details'!#REF!,$B47,'Sales Details'!$A:$A,$A47,'Sales Details'!$D:$D,AD$2)</f>
        <v>#REF!</v>
      </c>
      <c r="AE47" s="27" t="e">
        <f>SUMIFS('Sales Details'!#REF!,'Sales Details'!#REF!,$B47,'Sales Details'!$A:$A,$A47,'Sales Details'!$D:$D,AE$2)</f>
        <v>#REF!</v>
      </c>
      <c r="AF47" s="27" t="e">
        <f>SUMIFS('Sales Details'!#REF!,'Sales Details'!#REF!,$B47,'Sales Details'!$A:$A,$A47,'Sales Details'!$D:$D,AF$2)</f>
        <v>#REF!</v>
      </c>
      <c r="AG47" s="27" t="e">
        <f>SUMIFS('Sales Details'!#REF!,'Sales Details'!#REF!,$B47,'Sales Details'!$A:$A,$A47,'Sales Details'!$D:$D,AG$2)</f>
        <v>#REF!</v>
      </c>
      <c r="AH47" s="27" t="e">
        <f t="shared" si="0"/>
        <v>#REF!</v>
      </c>
      <c r="AI47" s="640"/>
      <c r="AJ47" s="16"/>
      <c r="AK47" s="19"/>
      <c r="AL47" s="19"/>
      <c r="AM47" s="19"/>
      <c r="AN47" s="19"/>
      <c r="AO47" s="19" t="e">
        <f>SUMIFS('Sales Details'!#REF!,'Sales Details'!#REF!,$B47,'Sales Details'!$A:$A,$A47,'Sales Details'!#REF!,AO$2)</f>
        <v>#REF!</v>
      </c>
      <c r="AP47" s="19"/>
      <c r="AQ47" s="17"/>
      <c r="AR47" s="47"/>
      <c r="AS47" s="19"/>
      <c r="AT47" s="19"/>
      <c r="AU47" s="19" t="e">
        <f>AO47*0.35</f>
        <v>#REF!</v>
      </c>
      <c r="AV47" s="48" t="e">
        <f>AO47*0.02</f>
        <v>#REF!</v>
      </c>
      <c r="AW47" s="647"/>
      <c r="AX47" s="650"/>
      <c r="AY47" s="19"/>
      <c r="AZ47" s="650"/>
      <c r="BA47" s="651"/>
    </row>
    <row r="48" spans="1:53" x14ac:dyDescent="0.2">
      <c r="C48" s="15"/>
      <c r="D48" s="15"/>
      <c r="E48" s="15"/>
      <c r="F48" s="15"/>
      <c r="G48" s="15"/>
      <c r="H48" s="15"/>
      <c r="I48" s="15"/>
      <c r="J48" s="15"/>
      <c r="K48" s="15"/>
      <c r="L48" s="15"/>
      <c r="M48" s="15"/>
      <c r="N48" s="15"/>
    </row>
    <row r="49" spans="1:53" x14ac:dyDescent="0.2">
      <c r="A49" s="31"/>
      <c r="B49" s="38" t="s">
        <v>45</v>
      </c>
      <c r="C49" s="22" t="e">
        <f>C50/C1</f>
        <v>#REF!</v>
      </c>
      <c r="D49" s="22" t="e">
        <f t="shared" ref="D49:N49" si="1">D50/D1</f>
        <v>#REF!</v>
      </c>
      <c r="E49" s="22" t="e">
        <f t="shared" si="1"/>
        <v>#REF!</v>
      </c>
      <c r="F49" s="22" t="e">
        <f t="shared" si="1"/>
        <v>#REF!</v>
      </c>
      <c r="G49" s="22" t="e">
        <f t="shared" si="1"/>
        <v>#REF!</v>
      </c>
      <c r="H49" s="22" t="e">
        <f t="shared" si="1"/>
        <v>#REF!</v>
      </c>
      <c r="I49" s="22" t="e">
        <f t="shared" si="1"/>
        <v>#REF!</v>
      </c>
      <c r="J49" s="22" t="e">
        <f t="shared" si="1"/>
        <v>#REF!</v>
      </c>
      <c r="K49" s="22" t="e">
        <f t="shared" si="1"/>
        <v>#REF!</v>
      </c>
      <c r="L49" s="22" t="e">
        <f t="shared" si="1"/>
        <v>#REF!</v>
      </c>
      <c r="M49" s="22" t="e">
        <f t="shared" si="1"/>
        <v>#REF!</v>
      </c>
      <c r="N49" s="22" t="e">
        <f t="shared" si="1"/>
        <v>#REF!</v>
      </c>
      <c r="O49" s="22"/>
      <c r="P49" s="22"/>
      <c r="Q49" s="22"/>
      <c r="R49" s="22"/>
      <c r="S49" s="22"/>
      <c r="T49" s="22"/>
      <c r="U49" s="22"/>
      <c r="V49" s="22"/>
      <c r="W49" s="22"/>
      <c r="X49" s="22"/>
      <c r="Y49" s="22"/>
      <c r="Z49" s="22"/>
      <c r="AA49" s="22"/>
      <c r="AB49" s="22"/>
      <c r="AC49" s="22"/>
      <c r="AD49" s="22"/>
      <c r="AE49" s="22"/>
      <c r="AF49" s="22"/>
      <c r="AG49" s="22"/>
      <c r="AH49" s="22"/>
      <c r="AI49" s="639"/>
      <c r="AW49" s="50" t="e">
        <f>SUM(AW3:AW47)</f>
        <v>#REF!</v>
      </c>
      <c r="AX49" s="51" t="e">
        <f>SUM(AX3:AX47)</f>
        <v>#REF!</v>
      </c>
      <c r="AY49" s="49"/>
      <c r="AZ49" s="50" t="e">
        <f>SUM(AZ3:AZ47)</f>
        <v>#REF!</v>
      </c>
      <c r="BA49" s="50" t="e">
        <f>SUM(BA3:BA47)</f>
        <v>#REF!</v>
      </c>
    </row>
    <row r="50" spans="1:53" x14ac:dyDescent="0.2">
      <c r="A50" s="31"/>
      <c r="B50" s="38" t="s">
        <v>46</v>
      </c>
      <c r="C50" s="39" t="e">
        <f>SUM(C3:C47)</f>
        <v>#REF!</v>
      </c>
      <c r="D50" s="39" t="e">
        <f t="shared" ref="D50:N50" si="2">SUM(D3:D47)</f>
        <v>#REF!</v>
      </c>
      <c r="E50" s="39" t="e">
        <f t="shared" si="2"/>
        <v>#REF!</v>
      </c>
      <c r="F50" s="39" t="e">
        <f t="shared" si="2"/>
        <v>#REF!</v>
      </c>
      <c r="G50" s="39" t="e">
        <f t="shared" si="2"/>
        <v>#REF!</v>
      </c>
      <c r="H50" s="39" t="e">
        <f t="shared" si="2"/>
        <v>#REF!</v>
      </c>
      <c r="I50" s="39" t="e">
        <f t="shared" si="2"/>
        <v>#REF!</v>
      </c>
      <c r="J50" s="39" t="e">
        <f t="shared" si="2"/>
        <v>#REF!</v>
      </c>
      <c r="K50" s="39" t="e">
        <f t="shared" si="2"/>
        <v>#REF!</v>
      </c>
      <c r="L50" s="39" t="e">
        <f t="shared" si="2"/>
        <v>#REF!</v>
      </c>
      <c r="M50" s="39" t="e">
        <f t="shared" si="2"/>
        <v>#REF!</v>
      </c>
      <c r="N50" s="39" t="e">
        <f t="shared" si="2"/>
        <v>#REF!</v>
      </c>
      <c r="O50" s="22"/>
      <c r="P50" s="22"/>
      <c r="Q50" s="22"/>
      <c r="R50" s="22"/>
      <c r="S50" s="22"/>
      <c r="T50" s="22"/>
      <c r="U50" s="22"/>
      <c r="V50" s="22"/>
      <c r="W50" s="22"/>
      <c r="X50" s="22"/>
      <c r="Y50" s="22"/>
      <c r="Z50" s="22"/>
      <c r="AA50" s="22"/>
      <c r="AB50" s="22"/>
      <c r="AC50" s="22"/>
      <c r="AD50" s="22"/>
      <c r="AE50" s="22"/>
      <c r="AF50" s="22"/>
      <c r="AG50" s="22"/>
      <c r="AH50" s="22"/>
      <c r="AI50" s="639"/>
    </row>
    <row r="51" spans="1:53" x14ac:dyDescent="0.2">
      <c r="A51" s="31"/>
      <c r="B51" s="18"/>
      <c r="C51" s="22"/>
      <c r="D51" s="22"/>
      <c r="E51" s="22"/>
      <c r="F51" s="22"/>
      <c r="G51" s="22"/>
      <c r="H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639"/>
    </row>
    <row r="52" spans="1:53" x14ac:dyDescent="0.2">
      <c r="A52" s="31"/>
      <c r="B52" s="38" t="s">
        <v>47</v>
      </c>
      <c r="C52" s="22" t="e">
        <f>C49/12</f>
        <v>#REF!</v>
      </c>
      <c r="D52" s="22" t="e">
        <f>D49/6</f>
        <v>#REF!</v>
      </c>
      <c r="E52" s="22" t="e">
        <f>E49/8</f>
        <v>#REF!</v>
      </c>
      <c r="F52" s="22" t="e">
        <f>F49/12</f>
        <v>#REF!</v>
      </c>
      <c r="G52" s="22" t="e">
        <f>G49/8</f>
        <v>#REF!</v>
      </c>
      <c r="H52" s="22" t="e">
        <f>H49/6</f>
        <v>#REF!</v>
      </c>
      <c r="I52" t="e">
        <f>I49/12</f>
        <v>#REF!</v>
      </c>
      <c r="J52" s="22" t="e">
        <f>J49/1</f>
        <v>#REF!</v>
      </c>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54"/>
    </row>
    <row r="53" spans="1:53" x14ac:dyDescent="0.2">
      <c r="A53" s="31"/>
      <c r="B53" s="18"/>
      <c r="C53" s="22"/>
      <c r="D53" s="22"/>
      <c r="E53" s="22"/>
      <c r="F53" s="22"/>
      <c r="G53" s="22"/>
      <c r="H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54"/>
    </row>
  </sheetData>
  <mergeCells count="109">
    <mergeCell ref="AI49:AI51"/>
    <mergeCell ref="BA42:BA44"/>
    <mergeCell ref="AI45:AI47"/>
    <mergeCell ref="AT45:AT46"/>
    <mergeCell ref="AV45:AV46"/>
    <mergeCell ref="AW45:AW47"/>
    <mergeCell ref="AX45:AX47"/>
    <mergeCell ref="AZ45:AZ47"/>
    <mergeCell ref="BA45:BA47"/>
    <mergeCell ref="AI42:AI44"/>
    <mergeCell ref="AT42:AT43"/>
    <mergeCell ref="AV42:AV43"/>
    <mergeCell ref="AW42:AW44"/>
    <mergeCell ref="AX42:AX44"/>
    <mergeCell ref="AZ42:AZ44"/>
    <mergeCell ref="BA36:BA38"/>
    <mergeCell ref="AI39:AI41"/>
    <mergeCell ref="AT39:AT40"/>
    <mergeCell ref="AV39:AV40"/>
    <mergeCell ref="AW39:AW41"/>
    <mergeCell ref="AX39:AX41"/>
    <mergeCell ref="AZ39:AZ41"/>
    <mergeCell ref="BA39:BA41"/>
    <mergeCell ref="AI36:AI38"/>
    <mergeCell ref="AT36:AT37"/>
    <mergeCell ref="AV36:AV37"/>
    <mergeCell ref="AW36:AW38"/>
    <mergeCell ref="AX36:AX38"/>
    <mergeCell ref="AZ36:AZ38"/>
    <mergeCell ref="BA30:BA32"/>
    <mergeCell ref="AI33:AI35"/>
    <mergeCell ref="AT33:AT34"/>
    <mergeCell ref="AV33:AV34"/>
    <mergeCell ref="AW33:AW35"/>
    <mergeCell ref="AX33:AX35"/>
    <mergeCell ref="AZ33:AZ35"/>
    <mergeCell ref="BA33:BA35"/>
    <mergeCell ref="AI30:AI32"/>
    <mergeCell ref="AT30:AT31"/>
    <mergeCell ref="AV30:AV31"/>
    <mergeCell ref="AW30:AW32"/>
    <mergeCell ref="AX30:AX32"/>
    <mergeCell ref="AZ30:AZ32"/>
    <mergeCell ref="BA24:BA26"/>
    <mergeCell ref="AI27:AI29"/>
    <mergeCell ref="AT27:AT28"/>
    <mergeCell ref="AV27:AV28"/>
    <mergeCell ref="AW27:AW29"/>
    <mergeCell ref="AX27:AX29"/>
    <mergeCell ref="AZ27:AZ29"/>
    <mergeCell ref="BA27:BA29"/>
    <mergeCell ref="AI24:AI26"/>
    <mergeCell ref="AT24:AT25"/>
    <mergeCell ref="AV24:AV25"/>
    <mergeCell ref="AW24:AW26"/>
    <mergeCell ref="AX24:AX26"/>
    <mergeCell ref="AZ24:AZ26"/>
    <mergeCell ref="BA18:BA20"/>
    <mergeCell ref="AI21:AI23"/>
    <mergeCell ref="AT21:AT22"/>
    <mergeCell ref="AV21:AV22"/>
    <mergeCell ref="AW21:AW23"/>
    <mergeCell ref="AX21:AX23"/>
    <mergeCell ref="AZ21:AZ23"/>
    <mergeCell ref="BA21:BA23"/>
    <mergeCell ref="AI18:AI20"/>
    <mergeCell ref="AT18:AT19"/>
    <mergeCell ref="AV18:AV19"/>
    <mergeCell ref="AW18:AW20"/>
    <mergeCell ref="AX18:AX20"/>
    <mergeCell ref="AZ18:AZ20"/>
    <mergeCell ref="BA12:BA14"/>
    <mergeCell ref="AI15:AI17"/>
    <mergeCell ref="AT15:AT16"/>
    <mergeCell ref="AV15:AV16"/>
    <mergeCell ref="AW15:AW17"/>
    <mergeCell ref="AX15:AX17"/>
    <mergeCell ref="AZ15:AZ17"/>
    <mergeCell ref="BA15:BA17"/>
    <mergeCell ref="AI12:AI14"/>
    <mergeCell ref="AT12:AT13"/>
    <mergeCell ref="AV12:AV13"/>
    <mergeCell ref="AW12:AW14"/>
    <mergeCell ref="AX12:AX14"/>
    <mergeCell ref="AZ12:AZ14"/>
    <mergeCell ref="BA6:BA8"/>
    <mergeCell ref="AI9:AI11"/>
    <mergeCell ref="AT9:AT10"/>
    <mergeCell ref="AV9:AV10"/>
    <mergeCell ref="AW9:AW11"/>
    <mergeCell ref="AX9:AX11"/>
    <mergeCell ref="AZ9:AZ11"/>
    <mergeCell ref="BA9:BA11"/>
    <mergeCell ref="AI6:AI8"/>
    <mergeCell ref="AT6:AT7"/>
    <mergeCell ref="AV6:AV7"/>
    <mergeCell ref="AW6:AW8"/>
    <mergeCell ref="AX6:AX8"/>
    <mergeCell ref="AZ6:AZ8"/>
    <mergeCell ref="AK1:AP1"/>
    <mergeCell ref="AT1:AX1"/>
    <mergeCell ref="AZ1:BA1"/>
    <mergeCell ref="AI3:AI5"/>
    <mergeCell ref="AT3:AT4"/>
    <mergeCell ref="AV3:AV4"/>
    <mergeCell ref="AW3:AW5"/>
    <mergeCell ref="AX3:AX5"/>
    <mergeCell ref="AZ3:AZ5"/>
    <mergeCell ref="BA3:BA5"/>
  </mergeCells>
  <conditionalFormatting sqref="C3:AH47">
    <cfRule type="cellIs" dxfId="3" priority="4" operator="equal">
      <formula>0</formula>
    </cfRule>
  </conditionalFormatting>
  <conditionalFormatting sqref="C49:AH53">
    <cfRule type="cellIs" dxfId="2" priority="3" operator="equal">
      <formula>0</formula>
    </cfRule>
  </conditionalFormatting>
  <conditionalFormatting sqref="AB2">
    <cfRule type="cellIs" dxfId="1" priority="2" operator="equal">
      <formula>0</formula>
    </cfRule>
  </conditionalFormatting>
  <conditionalFormatting sqref="AC2">
    <cfRule type="cellIs" dxfId="0" priority="1" operator="equal">
      <formula>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47EB-3989-F149-8E34-DBEEDB0DB48D}">
  <sheetPr>
    <tabColor rgb="FFFFFF00"/>
  </sheetPr>
  <dimension ref="A2:F51"/>
  <sheetViews>
    <sheetView zoomScale="140" zoomScaleNormal="140" workbookViewId="0">
      <pane ySplit="2" topLeftCell="A3" activePane="bottomLeft" state="frozen"/>
      <selection pane="bottomLeft" activeCell="A3" sqref="A3"/>
    </sheetView>
  </sheetViews>
  <sheetFormatPr baseColWidth="10" defaultRowHeight="16" x14ac:dyDescent="0.2"/>
  <cols>
    <col min="1" max="1" width="16.33203125" style="149" bestFit="1" customWidth="1"/>
    <col min="2" max="2" width="14.1640625" customWidth="1"/>
  </cols>
  <sheetData>
    <row r="2" spans="1:6" ht="30" customHeight="1" x14ac:dyDescent="0.2">
      <c r="A2" s="394" t="s">
        <v>3</v>
      </c>
      <c r="B2" s="542" t="s">
        <v>98</v>
      </c>
    </row>
    <row r="3" spans="1:6" x14ac:dyDescent="0.2">
      <c r="A3"/>
      <c r="F3" s="53"/>
    </row>
    <row r="4" spans="1:6" x14ac:dyDescent="0.2">
      <c r="A4"/>
    </row>
    <row r="5" spans="1:6" x14ac:dyDescent="0.2">
      <c r="A5"/>
      <c r="F5" s="53"/>
    </row>
    <row r="6" spans="1:6" x14ac:dyDescent="0.2">
      <c r="A6"/>
      <c r="F6" s="53"/>
    </row>
    <row r="7" spans="1:6" x14ac:dyDescent="0.2">
      <c r="A7"/>
    </row>
    <row r="8" spans="1:6" x14ac:dyDescent="0.2">
      <c r="A8"/>
      <c r="F8" s="53"/>
    </row>
    <row r="9" spans="1:6" x14ac:dyDescent="0.2">
      <c r="A9"/>
      <c r="F9" s="53"/>
    </row>
    <row r="10" spans="1:6" x14ac:dyDescent="0.2">
      <c r="A10"/>
      <c r="F10" s="53"/>
    </row>
    <row r="11" spans="1:6" x14ac:dyDescent="0.2">
      <c r="A11"/>
    </row>
    <row r="12" spans="1:6" x14ac:dyDescent="0.2">
      <c r="A12"/>
      <c r="F12" s="53"/>
    </row>
    <row r="13" spans="1:6" x14ac:dyDescent="0.2">
      <c r="A13"/>
    </row>
    <row r="14" spans="1:6" x14ac:dyDescent="0.2">
      <c r="A14"/>
    </row>
    <row r="15" spans="1:6" x14ac:dyDescent="0.2">
      <c r="A15"/>
    </row>
    <row r="16" spans="1:6"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s="150"/>
    </row>
    <row r="24" spans="1:1" x14ac:dyDescent="0.2">
      <c r="A24" s="150"/>
    </row>
    <row r="25" spans="1:1" x14ac:dyDescent="0.2">
      <c r="A25" s="150"/>
    </row>
    <row r="26" spans="1:1" x14ac:dyDescent="0.2">
      <c r="A26" s="150"/>
    </row>
    <row r="27" spans="1:1" x14ac:dyDescent="0.2">
      <c r="A27" s="150"/>
    </row>
    <row r="28" spans="1:1" x14ac:dyDescent="0.2">
      <c r="A28" s="150"/>
    </row>
    <row r="29" spans="1:1" x14ac:dyDescent="0.2">
      <c r="A29" s="150"/>
    </row>
    <row r="30" spans="1:1" x14ac:dyDescent="0.2">
      <c r="A30" s="150"/>
    </row>
    <row r="31" spans="1:1" x14ac:dyDescent="0.2">
      <c r="A31" s="150"/>
    </row>
    <row r="32" spans="1:1" x14ac:dyDescent="0.2">
      <c r="A32" s="150"/>
    </row>
    <row r="33" spans="1:1" x14ac:dyDescent="0.2">
      <c r="A33" s="150"/>
    </row>
    <row r="34" spans="1:1" x14ac:dyDescent="0.2">
      <c r="A34" s="150"/>
    </row>
    <row r="35" spans="1:1" x14ac:dyDescent="0.2">
      <c r="A35" s="150"/>
    </row>
    <row r="36" spans="1:1" x14ac:dyDescent="0.2">
      <c r="A36" s="150"/>
    </row>
    <row r="37" spans="1:1" x14ac:dyDescent="0.2">
      <c r="A37" s="150"/>
    </row>
    <row r="38" spans="1:1" x14ac:dyDescent="0.2">
      <c r="A38" s="150"/>
    </row>
    <row r="39" spans="1:1" x14ac:dyDescent="0.2">
      <c r="A39" s="150"/>
    </row>
    <row r="40" spans="1:1" x14ac:dyDescent="0.2">
      <c r="A40" s="150"/>
    </row>
    <row r="41" spans="1:1" x14ac:dyDescent="0.2">
      <c r="A41" s="150"/>
    </row>
    <row r="42" spans="1:1" x14ac:dyDescent="0.2">
      <c r="A42" s="150"/>
    </row>
    <row r="43" spans="1:1" x14ac:dyDescent="0.2">
      <c r="A43" s="150"/>
    </row>
    <row r="44" spans="1:1" x14ac:dyDescent="0.2">
      <c r="A44" s="150"/>
    </row>
    <row r="45" spans="1:1" x14ac:dyDescent="0.2">
      <c r="A45" s="150"/>
    </row>
    <row r="46" spans="1:1" x14ac:dyDescent="0.2">
      <c r="A46" s="150"/>
    </row>
    <row r="47" spans="1:1" x14ac:dyDescent="0.2">
      <c r="A47" s="150"/>
    </row>
    <row r="48" spans="1:1" x14ac:dyDescent="0.2">
      <c r="A48" s="150"/>
    </row>
    <row r="49" spans="1:1" x14ac:dyDescent="0.2">
      <c r="A49" s="150"/>
    </row>
    <row r="50" spans="1:1" x14ac:dyDescent="0.2">
      <c r="A50" s="150"/>
    </row>
    <row r="51" spans="1:1" x14ac:dyDescent="0.2">
      <c r="A51" s="150"/>
    </row>
  </sheetData>
  <autoFilter ref="A2:C59" xr:uid="{869047EB-3989-F149-8E34-DBEEDB0DB48D}"/>
  <sortState xmlns:xlrd2="http://schemas.microsoft.com/office/spreadsheetml/2017/richdata2" ref="F3:F51">
    <sortCondition ref="F3:F51"/>
  </sortState>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68D18-E228-A444-A247-364A46FC4B70}">
  <sheetPr>
    <tabColor rgb="FFA6EC5C"/>
  </sheetPr>
  <dimension ref="A1:I21"/>
  <sheetViews>
    <sheetView showGridLines="0" zoomScale="170" zoomScaleNormal="170" workbookViewId="0">
      <selection activeCell="A2" sqref="A2"/>
    </sheetView>
  </sheetViews>
  <sheetFormatPr baseColWidth="10" defaultRowHeight="16" x14ac:dyDescent="0.2"/>
  <cols>
    <col min="1" max="1" width="14.6640625" style="331" customWidth="1"/>
    <col min="2" max="2" width="8.83203125" style="331" customWidth="1"/>
    <col min="3" max="3" width="10.83203125" style="331" customWidth="1"/>
    <col min="4" max="4" width="11" style="331" customWidth="1"/>
    <col min="5" max="5" width="10.83203125" style="331"/>
    <col min="6" max="6" width="3.83203125" style="424" customWidth="1"/>
    <col min="7" max="7" width="12.33203125" style="341" customWidth="1"/>
    <col min="8" max="8" width="3.6640625" style="424" customWidth="1"/>
    <col min="9" max="9" width="10.83203125" style="424"/>
    <col min="10" max="16384" width="10.83203125" style="331"/>
  </cols>
  <sheetData>
    <row r="1" spans="1:9" ht="31" customHeight="1" x14ac:dyDescent="0.2">
      <c r="A1" s="330" t="str">
        <f>Roster!B2</f>
        <v>Den/Patrol</v>
      </c>
      <c r="B1" s="420" t="s">
        <v>99</v>
      </c>
      <c r="C1" s="421" t="s">
        <v>144</v>
      </c>
      <c r="D1" s="431" t="s">
        <v>92</v>
      </c>
      <c r="E1" s="425" t="s">
        <v>75</v>
      </c>
      <c r="F1" s="423"/>
      <c r="G1" s="422" t="s">
        <v>145</v>
      </c>
      <c r="H1" s="423"/>
      <c r="I1" s="432" t="s">
        <v>138</v>
      </c>
    </row>
    <row r="2" spans="1:9" x14ac:dyDescent="0.2">
      <c r="A2" s="230"/>
      <c r="B2" s="332">
        <f>COUNTIF(Roster!B:B,'Unit Summary'!A2)</f>
        <v>0</v>
      </c>
      <c r="C2" s="342">
        <f>SUMIFS('Sales Details'!E:E,'Sales Details'!B:B,'Unit Summary'!$A2)</f>
        <v>0</v>
      </c>
      <c r="D2" s="342">
        <f>SUMIFS('Sales Details'!G:G,'Sales Details'!B:B,'Unit Summary'!$A2)</f>
        <v>0</v>
      </c>
      <c r="E2" s="333">
        <f>SUMIFS('Sales Details'!F:F,'Sales Details'!B:B,'Unit Summary'!$A2)</f>
        <v>0</v>
      </c>
      <c r="F2" s="230"/>
      <c r="G2" s="565" t="e">
        <f>(C2+D2+E2)/B2</f>
        <v>#DIV/0!</v>
      </c>
      <c r="H2" s="230"/>
      <c r="I2" s="230"/>
    </row>
    <row r="3" spans="1:9" x14ac:dyDescent="0.2">
      <c r="A3" s="231"/>
      <c r="B3" s="284">
        <f>COUNTIF(Roster!B:B,'Unit Summary'!A3)</f>
        <v>0</v>
      </c>
      <c r="C3" s="343">
        <f>SUMIFS('Sales Details'!E:E,'Sales Details'!B:B,'Unit Summary'!$A3)</f>
        <v>0</v>
      </c>
      <c r="D3" s="343">
        <f>SUMIFS('Sales Details'!G:G,'Sales Details'!B:B,'Unit Summary'!$A3)</f>
        <v>0</v>
      </c>
      <c r="E3" s="335">
        <f>SUMIFS('Sales Details'!F:F,'Sales Details'!B:B,'Unit Summary'!$A3)</f>
        <v>0</v>
      </c>
      <c r="G3" s="566" t="e">
        <f>(C3+D3+E3)/B3</f>
        <v>#DIV/0!</v>
      </c>
    </row>
    <row r="4" spans="1:9" x14ac:dyDescent="0.2">
      <c r="A4" s="230"/>
      <c r="B4" s="332">
        <f>COUNTIF(Roster!B:B,'Unit Summary'!A4)</f>
        <v>0</v>
      </c>
      <c r="C4" s="342">
        <f>SUMIFS('Sales Details'!E:E,'Sales Details'!B:B,'Unit Summary'!$A4)</f>
        <v>0</v>
      </c>
      <c r="D4" s="342">
        <f>SUMIFS('Sales Details'!G:G,'Sales Details'!B:B,'Unit Summary'!$A4)</f>
        <v>0</v>
      </c>
      <c r="E4" s="333">
        <f>SUMIFS('Sales Details'!F:F,'Sales Details'!B:B,'Unit Summary'!$A4)</f>
        <v>0</v>
      </c>
      <c r="F4" s="230"/>
      <c r="G4" s="565" t="e">
        <f t="shared" ref="G4:G16" si="0">(C4+D4+E4)/B4</f>
        <v>#DIV/0!</v>
      </c>
      <c r="H4" s="230"/>
      <c r="I4" s="230"/>
    </row>
    <row r="5" spans="1:9" x14ac:dyDescent="0.2">
      <c r="A5" s="231"/>
      <c r="B5" s="284">
        <f>COUNTIF(Roster!B:B,'Unit Summary'!A5)</f>
        <v>0</v>
      </c>
      <c r="C5" s="343">
        <f>SUMIFS('Sales Details'!E:E,'Sales Details'!B:B,'Unit Summary'!$A5)</f>
        <v>0</v>
      </c>
      <c r="D5" s="343">
        <f>SUMIFS('Sales Details'!G:G,'Sales Details'!B:B,'Unit Summary'!$A5)</f>
        <v>0</v>
      </c>
      <c r="E5" s="335">
        <f>SUMIFS('Sales Details'!F:F,'Sales Details'!B:B,'Unit Summary'!$A5)</f>
        <v>0</v>
      </c>
      <c r="G5" s="566" t="e">
        <f t="shared" si="0"/>
        <v>#DIV/0!</v>
      </c>
    </row>
    <row r="6" spans="1:9" x14ac:dyDescent="0.2">
      <c r="A6" s="230"/>
      <c r="B6" s="332">
        <f>COUNTIF(Roster!B:B,'Unit Summary'!A6)</f>
        <v>0</v>
      </c>
      <c r="C6" s="342">
        <f>SUMIFS('Sales Details'!E:E,'Sales Details'!B:B,'Unit Summary'!$A6)</f>
        <v>0</v>
      </c>
      <c r="D6" s="342">
        <f>SUMIFS('Sales Details'!G:G,'Sales Details'!B:B,'Unit Summary'!$A6)</f>
        <v>0</v>
      </c>
      <c r="E6" s="333">
        <f>SUMIFS('Sales Details'!F:F,'Sales Details'!B:B,'Unit Summary'!$A6)</f>
        <v>0</v>
      </c>
      <c r="F6" s="230"/>
      <c r="G6" s="565" t="e">
        <f t="shared" si="0"/>
        <v>#DIV/0!</v>
      </c>
      <c r="H6" s="230"/>
      <c r="I6" s="230"/>
    </row>
    <row r="7" spans="1:9" x14ac:dyDescent="0.2">
      <c r="A7" s="231"/>
      <c r="B7" s="284">
        <f>COUNTIF(Roster!B:B,'Unit Summary'!A7)</f>
        <v>0</v>
      </c>
      <c r="C7" s="343">
        <f>SUMIFS('Sales Details'!E:E,'Sales Details'!B:B,'Unit Summary'!$A7)</f>
        <v>0</v>
      </c>
      <c r="D7" s="343">
        <f>SUMIFS('Sales Details'!G:G,'Sales Details'!B:B,'Unit Summary'!$A7)</f>
        <v>0</v>
      </c>
      <c r="E7" s="335">
        <f>SUMIFS('Sales Details'!F:F,'Sales Details'!B:B,'Unit Summary'!$A7)</f>
        <v>0</v>
      </c>
      <c r="G7" s="566" t="e">
        <f t="shared" si="0"/>
        <v>#DIV/0!</v>
      </c>
    </row>
    <row r="8" spans="1:9" x14ac:dyDescent="0.2">
      <c r="A8" s="230"/>
      <c r="B8" s="332">
        <f>COUNTIF(Roster!B:B,'Unit Summary'!A8)</f>
        <v>0</v>
      </c>
      <c r="C8" s="342">
        <f>SUMIFS('Sales Details'!E:E,'Sales Details'!B:B,'Unit Summary'!$A8)</f>
        <v>0</v>
      </c>
      <c r="D8" s="342">
        <f>SUMIFS('Sales Details'!G:G,'Sales Details'!B:B,'Unit Summary'!$A8)</f>
        <v>0</v>
      </c>
      <c r="E8" s="333">
        <f>SUMIFS('Sales Details'!F:F,'Sales Details'!B:B,'Unit Summary'!$A8)</f>
        <v>0</v>
      </c>
      <c r="F8" s="230"/>
      <c r="G8" s="565" t="e">
        <f t="shared" si="0"/>
        <v>#DIV/0!</v>
      </c>
      <c r="H8" s="230"/>
      <c r="I8" s="230"/>
    </row>
    <row r="9" spans="1:9" x14ac:dyDescent="0.2">
      <c r="A9" s="231"/>
      <c r="B9" s="284">
        <f>COUNTIF(Roster!B:B,'Unit Summary'!A9)</f>
        <v>0</v>
      </c>
      <c r="C9" s="343">
        <f>SUMIFS('Sales Details'!E:E,'Sales Details'!B:B,'Unit Summary'!$A9)</f>
        <v>0</v>
      </c>
      <c r="D9" s="343">
        <f>SUMIFS('Sales Details'!G:G,'Sales Details'!B:B,'Unit Summary'!$A9)</f>
        <v>0</v>
      </c>
      <c r="E9" s="335">
        <f>SUMIFS('Sales Details'!F:F,'Sales Details'!B:B,'Unit Summary'!$A9)</f>
        <v>0</v>
      </c>
      <c r="G9" s="566" t="e">
        <f t="shared" si="0"/>
        <v>#DIV/0!</v>
      </c>
    </row>
    <row r="10" spans="1:9" x14ac:dyDescent="0.2">
      <c r="A10" s="230"/>
      <c r="B10" s="332">
        <f>COUNTIF(Roster!B:B,'Unit Summary'!A10)</f>
        <v>0</v>
      </c>
      <c r="C10" s="342">
        <f>SUMIFS('Sales Details'!E:E,'Sales Details'!B:B,'Unit Summary'!$A10)</f>
        <v>0</v>
      </c>
      <c r="D10" s="342">
        <f>SUMIFS('Sales Details'!G:G,'Sales Details'!B:B,'Unit Summary'!$A10)</f>
        <v>0</v>
      </c>
      <c r="E10" s="333">
        <f>SUMIFS('Sales Details'!F:F,'Sales Details'!B:B,'Unit Summary'!$A10)</f>
        <v>0</v>
      </c>
      <c r="F10" s="230"/>
      <c r="G10" s="565" t="e">
        <f t="shared" si="0"/>
        <v>#DIV/0!</v>
      </c>
      <c r="H10" s="230"/>
      <c r="I10" s="230"/>
    </row>
    <row r="11" spans="1:9" x14ac:dyDescent="0.2">
      <c r="A11" s="231"/>
      <c r="B11" s="284">
        <f>COUNTIF(Roster!B:B,'Unit Summary'!A11)</f>
        <v>0</v>
      </c>
      <c r="C11" s="343">
        <f>SUMIFS('Sales Details'!E:E,'Sales Details'!B:B,'Unit Summary'!$A11)</f>
        <v>0</v>
      </c>
      <c r="D11" s="343">
        <f>SUMIFS('Sales Details'!G:G,'Sales Details'!B:B,'Unit Summary'!$A11)</f>
        <v>0</v>
      </c>
      <c r="E11" s="335">
        <f>SUMIFS('Sales Details'!F:F,'Sales Details'!B:B,'Unit Summary'!$A11)</f>
        <v>0</v>
      </c>
      <c r="G11" s="566" t="e">
        <f t="shared" si="0"/>
        <v>#DIV/0!</v>
      </c>
    </row>
    <row r="12" spans="1:9" x14ac:dyDescent="0.2">
      <c r="A12" s="230"/>
      <c r="B12" s="332">
        <f>COUNTIF(Roster!B:B,'Unit Summary'!A12)</f>
        <v>0</v>
      </c>
      <c r="C12" s="342">
        <f>SUMIFS('Sales Details'!E:E,'Sales Details'!B:B,'Unit Summary'!$A12)</f>
        <v>0</v>
      </c>
      <c r="D12" s="342">
        <f>SUMIFS('Sales Details'!G:G,'Sales Details'!B:B,'Unit Summary'!$A12)</f>
        <v>0</v>
      </c>
      <c r="E12" s="333">
        <f>SUMIFS('Sales Details'!F:F,'Sales Details'!B:B,'Unit Summary'!$A12)</f>
        <v>0</v>
      </c>
      <c r="F12" s="230"/>
      <c r="G12" s="565" t="e">
        <f t="shared" si="0"/>
        <v>#DIV/0!</v>
      </c>
      <c r="H12" s="230"/>
      <c r="I12" s="230"/>
    </row>
    <row r="13" spans="1:9" x14ac:dyDescent="0.2">
      <c r="A13" s="231"/>
      <c r="B13" s="284">
        <f>COUNTIF(Roster!B:B,'Unit Summary'!A13)</f>
        <v>0</v>
      </c>
      <c r="C13" s="343">
        <f>SUMIFS('Sales Details'!E:E,'Sales Details'!B:B,'Unit Summary'!$A13)</f>
        <v>0</v>
      </c>
      <c r="D13" s="343">
        <f>SUMIFS('Sales Details'!G:G,'Sales Details'!B:B,'Unit Summary'!$A13)</f>
        <v>0</v>
      </c>
      <c r="E13" s="335">
        <f>SUMIFS('Sales Details'!F:F,'Sales Details'!B:B,'Unit Summary'!$A13)</f>
        <v>0</v>
      </c>
      <c r="G13" s="566" t="e">
        <f t="shared" si="0"/>
        <v>#DIV/0!</v>
      </c>
    </row>
    <row r="14" spans="1:9" x14ac:dyDescent="0.2">
      <c r="A14" s="230"/>
      <c r="B14" s="332">
        <f>COUNTIF(Roster!B:B,'Unit Summary'!A14)</f>
        <v>0</v>
      </c>
      <c r="C14" s="342">
        <f>SUMIFS('Sales Details'!E:E,'Sales Details'!B:B,'Unit Summary'!$A14)</f>
        <v>0</v>
      </c>
      <c r="D14" s="342">
        <f>SUMIFS('Sales Details'!G:G,'Sales Details'!B:B,'Unit Summary'!$A14)</f>
        <v>0</v>
      </c>
      <c r="E14" s="333">
        <f>SUMIFS('Sales Details'!F:F,'Sales Details'!B:B,'Unit Summary'!$A14)</f>
        <v>0</v>
      </c>
      <c r="F14" s="230"/>
      <c r="G14" s="565" t="e">
        <f t="shared" si="0"/>
        <v>#DIV/0!</v>
      </c>
      <c r="H14" s="230"/>
      <c r="I14" s="230"/>
    </row>
    <row r="15" spans="1:9" x14ac:dyDescent="0.2">
      <c r="A15" s="231"/>
      <c r="B15" s="284">
        <f>COUNTIF(Roster!B:B,'Unit Summary'!A15)</f>
        <v>0</v>
      </c>
      <c r="C15" s="343">
        <f>SUMIFS('Sales Details'!E:E,'Sales Details'!B:B,'Unit Summary'!$A15)</f>
        <v>0</v>
      </c>
      <c r="D15" s="343">
        <f>SUMIFS('Sales Details'!G:G,'Sales Details'!B:B,'Unit Summary'!$A15)</f>
        <v>0</v>
      </c>
      <c r="E15" s="335">
        <f>SUMIFS('Sales Details'!F:F,'Sales Details'!B:B,'Unit Summary'!$A15)</f>
        <v>0</v>
      </c>
      <c r="G15" s="566" t="e">
        <f t="shared" si="0"/>
        <v>#DIV/0!</v>
      </c>
    </row>
    <row r="16" spans="1:9" x14ac:dyDescent="0.2">
      <c r="A16" s="232"/>
      <c r="B16" s="336">
        <f>COUNTIF(Roster!B:B,'Unit Summary'!A16)</f>
        <v>0</v>
      </c>
      <c r="C16" s="344">
        <f>SUMIFS('Sales Details'!E:E,'Sales Details'!B:B,'Unit Summary'!$A16)</f>
        <v>0</v>
      </c>
      <c r="D16" s="344">
        <f>SUMIFS('Sales Details'!G:G,'Sales Details'!B:B,'Unit Summary'!$A16)</f>
        <v>0</v>
      </c>
      <c r="E16" s="337">
        <f>SUMIFS('Sales Details'!F:F,'Sales Details'!B:B,'Unit Summary'!$A16)</f>
        <v>0</v>
      </c>
      <c r="F16" s="232"/>
      <c r="G16" s="567" t="e">
        <f t="shared" si="0"/>
        <v>#DIV/0!</v>
      </c>
      <c r="H16" s="232"/>
      <c r="I16" s="232"/>
    </row>
    <row r="17" spans="1:7" x14ac:dyDescent="0.2">
      <c r="A17" s="537" t="s">
        <v>100</v>
      </c>
      <c r="B17" s="338">
        <f>SUM(B2:B16)</f>
        <v>0</v>
      </c>
      <c r="C17" s="345">
        <f>SUM(C2:C16)</f>
        <v>0</v>
      </c>
      <c r="D17" s="345">
        <f>SUM(D2:D16)</f>
        <v>0</v>
      </c>
      <c r="E17" s="339">
        <f>SUM(E2:E16)</f>
        <v>0</v>
      </c>
      <c r="G17" s="566" t="e">
        <f>(C17+D17+E17)/B17</f>
        <v>#DIV/0!</v>
      </c>
    </row>
    <row r="18" spans="1:7" ht="17" thickBot="1" x14ac:dyDescent="0.25">
      <c r="D18" s="334"/>
      <c r="G18" s="340"/>
    </row>
    <row r="19" spans="1:7" ht="22" thickBot="1" x14ac:dyDescent="0.3">
      <c r="C19" s="585">
        <f>C17+D17+E17</f>
        <v>0</v>
      </c>
      <c r="D19" s="586"/>
      <c r="E19" s="587"/>
      <c r="G19" s="340"/>
    </row>
    <row r="20" spans="1:7" x14ac:dyDescent="0.2">
      <c r="G20" s="340"/>
    </row>
    <row r="21" spans="1:7" x14ac:dyDescent="0.2">
      <c r="G21" s="340"/>
    </row>
  </sheetData>
  <sheetProtection algorithmName="SHA-512" hashValue="inFy+KTe2n1XncGor4fPGzGo85F7oRSYnCj6QO/DwVHrBRj1pGfKEibS6j7to6R/JO82Lhc0Xtr5TYDYZUMp0g==" saltValue="t5vIHpDOGzCdC4bcW41HEQ==" spinCount="100000" sheet="1" formatCells="0" formatColumns="0" formatRows="0" sort="0" autoFilter="0" pivotTables="0"/>
  <autoFilter ref="A1:I21" xr:uid="{9E568D18-E228-A444-A247-364A46FC4B70}"/>
  <mergeCells count="1">
    <mergeCell ref="C19:E19"/>
  </mergeCells>
  <conditionalFormatting sqref="B2:B16">
    <cfRule type="cellIs" dxfId="211" priority="4" operator="equal">
      <formula>0</formula>
    </cfRule>
  </conditionalFormatting>
  <conditionalFormatting sqref="C2:E16">
    <cfRule type="cellIs" dxfId="210" priority="3" operator="equal">
      <formula>0</formula>
    </cfRule>
  </conditionalFormatting>
  <conditionalFormatting sqref="G1:G1048576">
    <cfRule type="cellIs" dxfId="209" priority="1" operator="greaterThan">
      <formula>0</formula>
    </cfRule>
  </conditionalFormatting>
  <pageMargins left="0.7" right="0.7" top="0.75" bottom="0.75" header="0.3" footer="0.3"/>
  <pageSetup orientation="portrait" horizontalDpi="0" verticalDpi="0"/>
  <ignoredErrors>
    <ignoredError sqref="G2:G1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1003"/>
  <sheetViews>
    <sheetView zoomScale="140" zoomScaleNormal="140" workbookViewId="0">
      <pane ySplit="2" topLeftCell="A3" activePane="bottomLeft" state="frozen"/>
      <selection pane="bottomLeft" activeCell="A3" sqref="A3"/>
    </sheetView>
  </sheetViews>
  <sheetFormatPr baseColWidth="10" defaultColWidth="12" defaultRowHeight="16" x14ac:dyDescent="0.2"/>
  <cols>
    <col min="1" max="1" width="21.83203125" style="282" customWidth="1"/>
    <col min="2" max="2" width="18.83203125" style="400" customWidth="1"/>
    <col min="3" max="3" width="11.1640625" style="283" customWidth="1"/>
    <col min="4" max="4" width="16.83203125" style="282" customWidth="1"/>
    <col min="5" max="5" width="10.83203125" style="378" customWidth="1"/>
    <col min="6" max="6" width="13.1640625" style="282" customWidth="1"/>
    <col min="7" max="7" width="10.83203125" style="282" customWidth="1"/>
    <col min="8" max="8" width="3" style="282" customWidth="1"/>
    <col min="9" max="9" width="12.5" style="286" customWidth="1"/>
    <col min="10" max="10" width="13.83203125" style="282" customWidth="1"/>
    <col min="11" max="16384" width="12" style="282"/>
  </cols>
  <sheetData>
    <row r="1" spans="1:10" ht="23" x14ac:dyDescent="0.3">
      <c r="A1" s="281" t="s">
        <v>157</v>
      </c>
      <c r="B1" s="355"/>
      <c r="C1" s="373"/>
      <c r="D1" s="544"/>
      <c r="E1" s="538">
        <f>SUM(E3:E1002)</f>
        <v>0</v>
      </c>
      <c r="F1" s="539">
        <f>SUM(F3:F1002)</f>
        <v>0</v>
      </c>
      <c r="G1" s="539">
        <f>SUM(G3:G1002)</f>
        <v>0</v>
      </c>
      <c r="I1" s="539">
        <f>SUM(I3:I1002)</f>
        <v>0</v>
      </c>
    </row>
    <row r="2" spans="1:10" ht="44" x14ac:dyDescent="0.2">
      <c r="A2" s="374" t="s">
        <v>3</v>
      </c>
      <c r="B2" s="357" t="str">
        <f>Roster!B2</f>
        <v>Den/Patrol</v>
      </c>
      <c r="C2" s="543" t="s">
        <v>87</v>
      </c>
      <c r="D2" s="546" t="s">
        <v>200</v>
      </c>
      <c r="E2" s="375" t="s">
        <v>158</v>
      </c>
      <c r="F2" s="347" t="s">
        <v>75</v>
      </c>
      <c r="G2" s="346" t="s">
        <v>95</v>
      </c>
      <c r="I2" s="285" t="s">
        <v>76</v>
      </c>
      <c r="J2" s="374" t="s">
        <v>138</v>
      </c>
    </row>
    <row r="3" spans="1:10" x14ac:dyDescent="0.2">
      <c r="A3" s="358"/>
      <c r="B3" s="395" t="e">
        <f>VLOOKUP(A3,Roster!A:B,2,FALSE)</f>
        <v>#N/A</v>
      </c>
      <c r="C3" s="359"/>
      <c r="D3" s="545"/>
      <c r="E3" s="376"/>
      <c r="F3" s="371"/>
      <c r="G3" s="371"/>
      <c r="H3" s="356"/>
      <c r="I3" s="361">
        <f>E3+F3+G3</f>
        <v>0</v>
      </c>
      <c r="J3" s="360"/>
    </row>
    <row r="4" spans="1:10" x14ac:dyDescent="0.2">
      <c r="A4" s="362"/>
      <c r="B4" s="396" t="e">
        <f>VLOOKUP(A4,Roster!A:B,2,FALSE)</f>
        <v>#N/A</v>
      </c>
      <c r="C4" s="363"/>
      <c r="D4" s="362"/>
      <c r="E4" s="377"/>
      <c r="F4" s="372"/>
      <c r="G4" s="372"/>
      <c r="I4" s="364">
        <f t="shared" ref="I4:I67" si="0">E4+F4+G4</f>
        <v>0</v>
      </c>
      <c r="J4" s="365"/>
    </row>
    <row r="5" spans="1:10" x14ac:dyDescent="0.2">
      <c r="A5" s="360"/>
      <c r="B5" s="395" t="e">
        <f>VLOOKUP(A5,Roster!A:B,2,FALSE)</f>
        <v>#N/A</v>
      </c>
      <c r="C5" s="366"/>
      <c r="D5" s="360"/>
      <c r="E5" s="376"/>
      <c r="F5" s="371"/>
      <c r="G5" s="371"/>
      <c r="H5" s="356"/>
      <c r="I5" s="361">
        <f t="shared" si="0"/>
        <v>0</v>
      </c>
      <c r="J5" s="360"/>
    </row>
    <row r="6" spans="1:10" x14ac:dyDescent="0.2">
      <c r="A6" s="362"/>
      <c r="B6" s="396" t="e">
        <f>VLOOKUP(A6,Roster!A:B,2,FALSE)</f>
        <v>#N/A</v>
      </c>
      <c r="C6" s="363"/>
      <c r="D6" s="362"/>
      <c r="E6" s="377"/>
      <c r="F6" s="372"/>
      <c r="G6" s="372"/>
      <c r="I6" s="364">
        <f t="shared" si="0"/>
        <v>0</v>
      </c>
      <c r="J6" s="365"/>
    </row>
    <row r="7" spans="1:10" x14ac:dyDescent="0.2">
      <c r="A7" s="360"/>
      <c r="B7" s="395" t="e">
        <f>VLOOKUP(A7,Roster!A:B,2,FALSE)</f>
        <v>#N/A</v>
      </c>
      <c r="C7" s="366"/>
      <c r="D7" s="360"/>
      <c r="E7" s="376"/>
      <c r="F7" s="371"/>
      <c r="G7" s="371"/>
      <c r="H7" s="356"/>
      <c r="I7" s="361">
        <f t="shared" si="0"/>
        <v>0</v>
      </c>
      <c r="J7" s="360"/>
    </row>
    <row r="8" spans="1:10" x14ac:dyDescent="0.2">
      <c r="A8" s="362"/>
      <c r="B8" s="396" t="e">
        <f>VLOOKUP(A8,Roster!A:B,2,FALSE)</f>
        <v>#N/A</v>
      </c>
      <c r="C8" s="363"/>
      <c r="D8" s="362"/>
      <c r="E8" s="377"/>
      <c r="F8" s="372"/>
      <c r="G8" s="372"/>
      <c r="I8" s="364">
        <f t="shared" si="0"/>
        <v>0</v>
      </c>
      <c r="J8" s="365"/>
    </row>
    <row r="9" spans="1:10" x14ac:dyDescent="0.2">
      <c r="A9" s="358"/>
      <c r="B9" s="395" t="e">
        <f>VLOOKUP(A9,Roster!A:B,2,FALSE)</f>
        <v>#N/A</v>
      </c>
      <c r="C9" s="366"/>
      <c r="D9" s="360"/>
      <c r="E9" s="376"/>
      <c r="F9" s="371"/>
      <c r="G9" s="371"/>
      <c r="H9" s="356"/>
      <c r="I9" s="361">
        <f t="shared" si="0"/>
        <v>0</v>
      </c>
      <c r="J9" s="360"/>
    </row>
    <row r="10" spans="1:10" x14ac:dyDescent="0.2">
      <c r="A10" s="362"/>
      <c r="B10" s="396" t="e">
        <f>VLOOKUP(A10,Roster!A:B,2,FALSE)</f>
        <v>#N/A</v>
      </c>
      <c r="C10" s="363"/>
      <c r="D10" s="362"/>
      <c r="E10" s="377"/>
      <c r="F10" s="372"/>
      <c r="G10" s="372"/>
      <c r="I10" s="364">
        <f t="shared" si="0"/>
        <v>0</v>
      </c>
      <c r="J10" s="365"/>
    </row>
    <row r="11" spans="1:10" x14ac:dyDescent="0.2">
      <c r="A11" s="360"/>
      <c r="B11" s="395" t="e">
        <f>VLOOKUP(A11,Roster!A:B,2,FALSE)</f>
        <v>#N/A</v>
      </c>
      <c r="C11" s="366"/>
      <c r="D11" s="360"/>
      <c r="E11" s="376"/>
      <c r="F11" s="371"/>
      <c r="G11" s="371"/>
      <c r="H11" s="356"/>
      <c r="I11" s="361">
        <f t="shared" si="0"/>
        <v>0</v>
      </c>
      <c r="J11" s="360"/>
    </row>
    <row r="12" spans="1:10" x14ac:dyDescent="0.2">
      <c r="A12" s="362"/>
      <c r="B12" s="396" t="e">
        <f>VLOOKUP(A12,Roster!A:B,2,FALSE)</f>
        <v>#N/A</v>
      </c>
      <c r="C12" s="363"/>
      <c r="D12" s="362"/>
      <c r="E12" s="377"/>
      <c r="F12" s="372"/>
      <c r="G12" s="372"/>
      <c r="I12" s="364">
        <f t="shared" si="0"/>
        <v>0</v>
      </c>
      <c r="J12" s="365"/>
    </row>
    <row r="13" spans="1:10" x14ac:dyDescent="0.2">
      <c r="A13" s="358"/>
      <c r="B13" s="395" t="e">
        <f>VLOOKUP(A13,Roster!A:B,2,FALSE)</f>
        <v>#N/A</v>
      </c>
      <c r="C13" s="366"/>
      <c r="D13" s="360"/>
      <c r="E13" s="376"/>
      <c r="F13" s="371"/>
      <c r="G13" s="371"/>
      <c r="H13" s="356"/>
      <c r="I13" s="361">
        <f t="shared" si="0"/>
        <v>0</v>
      </c>
      <c r="J13" s="360"/>
    </row>
    <row r="14" spans="1:10" x14ac:dyDescent="0.2">
      <c r="A14" s="367"/>
      <c r="B14" s="396" t="e">
        <f>VLOOKUP(A14,Roster!A:B,2,FALSE)</f>
        <v>#N/A</v>
      </c>
      <c r="C14" s="363"/>
      <c r="D14" s="362"/>
      <c r="E14" s="377"/>
      <c r="F14" s="372"/>
      <c r="G14" s="372"/>
      <c r="I14" s="364">
        <f t="shared" si="0"/>
        <v>0</v>
      </c>
      <c r="J14" s="365"/>
    </row>
    <row r="15" spans="1:10" x14ac:dyDescent="0.2">
      <c r="A15" s="358"/>
      <c r="B15" s="395" t="e">
        <f>VLOOKUP(A15,Roster!A:B,2,FALSE)</f>
        <v>#N/A</v>
      </c>
      <c r="C15" s="366"/>
      <c r="D15" s="360"/>
      <c r="E15" s="376"/>
      <c r="F15" s="371"/>
      <c r="G15" s="371"/>
      <c r="H15" s="356"/>
      <c r="I15" s="361">
        <f t="shared" si="0"/>
        <v>0</v>
      </c>
      <c r="J15" s="360"/>
    </row>
    <row r="16" spans="1:10" x14ac:dyDescent="0.2">
      <c r="A16" s="367"/>
      <c r="B16" s="396" t="e">
        <f>VLOOKUP(A16,Roster!A:B,2,FALSE)</f>
        <v>#N/A</v>
      </c>
      <c r="C16" s="363"/>
      <c r="D16" s="362"/>
      <c r="E16" s="377"/>
      <c r="F16" s="372"/>
      <c r="G16" s="372"/>
      <c r="I16" s="364">
        <f t="shared" si="0"/>
        <v>0</v>
      </c>
      <c r="J16" s="365"/>
    </row>
    <row r="17" spans="1:10" x14ac:dyDescent="0.2">
      <c r="A17" s="358"/>
      <c r="B17" s="395" t="e">
        <f>VLOOKUP(A17,Roster!A:B,2,FALSE)</f>
        <v>#N/A</v>
      </c>
      <c r="C17" s="366"/>
      <c r="D17" s="360"/>
      <c r="E17" s="376"/>
      <c r="F17" s="371"/>
      <c r="G17" s="371"/>
      <c r="H17" s="356"/>
      <c r="I17" s="361">
        <f t="shared" si="0"/>
        <v>0</v>
      </c>
      <c r="J17" s="360"/>
    </row>
    <row r="18" spans="1:10" x14ac:dyDescent="0.2">
      <c r="A18" s="367"/>
      <c r="B18" s="396" t="e">
        <f>VLOOKUP(A18,Roster!A:B,2,FALSE)</f>
        <v>#N/A</v>
      </c>
      <c r="C18" s="363"/>
      <c r="D18" s="362"/>
      <c r="E18" s="377"/>
      <c r="F18" s="372"/>
      <c r="G18" s="372"/>
      <c r="I18" s="364">
        <f t="shared" si="0"/>
        <v>0</v>
      </c>
      <c r="J18" s="365"/>
    </row>
    <row r="19" spans="1:10" x14ac:dyDescent="0.2">
      <c r="A19" s="358"/>
      <c r="B19" s="395" t="e">
        <f>VLOOKUP(A19,Roster!A:B,2,FALSE)</f>
        <v>#N/A</v>
      </c>
      <c r="C19" s="366"/>
      <c r="D19" s="360"/>
      <c r="E19" s="376"/>
      <c r="F19" s="371"/>
      <c r="G19" s="371"/>
      <c r="H19" s="356"/>
      <c r="I19" s="361">
        <f t="shared" si="0"/>
        <v>0</v>
      </c>
      <c r="J19" s="360"/>
    </row>
    <row r="20" spans="1:10" x14ac:dyDescent="0.2">
      <c r="A20" s="367"/>
      <c r="B20" s="396" t="e">
        <f>VLOOKUP(A20,Roster!A:B,2,FALSE)</f>
        <v>#N/A</v>
      </c>
      <c r="C20" s="363"/>
      <c r="D20" s="362"/>
      <c r="E20" s="377"/>
      <c r="F20" s="372"/>
      <c r="G20" s="372"/>
      <c r="I20" s="364">
        <f t="shared" si="0"/>
        <v>0</v>
      </c>
      <c r="J20" s="365"/>
    </row>
    <row r="21" spans="1:10" x14ac:dyDescent="0.2">
      <c r="A21" s="358"/>
      <c r="B21" s="395" t="e">
        <f>VLOOKUP(A21,Roster!A:B,2,FALSE)</f>
        <v>#N/A</v>
      </c>
      <c r="C21" s="366"/>
      <c r="D21" s="360"/>
      <c r="E21" s="376"/>
      <c r="F21" s="371"/>
      <c r="G21" s="371"/>
      <c r="H21" s="356"/>
      <c r="I21" s="361">
        <f t="shared" si="0"/>
        <v>0</v>
      </c>
      <c r="J21" s="360"/>
    </row>
    <row r="22" spans="1:10" x14ac:dyDescent="0.2">
      <c r="A22" s="367"/>
      <c r="B22" s="396" t="e">
        <f>VLOOKUP(A22,Roster!A:B,2,FALSE)</f>
        <v>#N/A</v>
      </c>
      <c r="C22" s="363"/>
      <c r="D22" s="362"/>
      <c r="E22" s="377"/>
      <c r="F22" s="372"/>
      <c r="G22" s="372"/>
      <c r="I22" s="364">
        <f t="shared" si="0"/>
        <v>0</v>
      </c>
      <c r="J22" s="365"/>
    </row>
    <row r="23" spans="1:10" x14ac:dyDescent="0.2">
      <c r="A23" s="358"/>
      <c r="B23" s="395" t="e">
        <f>VLOOKUP(A23,Roster!A:B,2,FALSE)</f>
        <v>#N/A</v>
      </c>
      <c r="C23" s="368"/>
      <c r="D23" s="360"/>
      <c r="E23" s="376"/>
      <c r="F23" s="371"/>
      <c r="G23" s="371"/>
      <c r="H23" s="356"/>
      <c r="I23" s="361">
        <f t="shared" si="0"/>
        <v>0</v>
      </c>
      <c r="J23" s="360"/>
    </row>
    <row r="24" spans="1:10" x14ac:dyDescent="0.2">
      <c r="A24" s="367"/>
      <c r="B24" s="396" t="e">
        <f>VLOOKUP(A24,Roster!A:B,2,FALSE)</f>
        <v>#N/A</v>
      </c>
      <c r="C24" s="363"/>
      <c r="D24" s="362"/>
      <c r="E24" s="377"/>
      <c r="F24" s="372"/>
      <c r="G24" s="372"/>
      <c r="I24" s="364">
        <f t="shared" si="0"/>
        <v>0</v>
      </c>
      <c r="J24" s="365"/>
    </row>
    <row r="25" spans="1:10" x14ac:dyDescent="0.2">
      <c r="A25" s="358"/>
      <c r="B25" s="395" t="e">
        <f>VLOOKUP(A25,Roster!A:B,2,FALSE)</f>
        <v>#N/A</v>
      </c>
      <c r="C25" s="366"/>
      <c r="D25" s="360"/>
      <c r="E25" s="376"/>
      <c r="F25" s="371"/>
      <c r="G25" s="371"/>
      <c r="H25" s="356"/>
      <c r="I25" s="361">
        <f t="shared" si="0"/>
        <v>0</v>
      </c>
      <c r="J25" s="360"/>
    </row>
    <row r="26" spans="1:10" x14ac:dyDescent="0.2">
      <c r="A26" s="367"/>
      <c r="B26" s="396" t="e">
        <f>VLOOKUP(A26,Roster!A:B,2,FALSE)</f>
        <v>#N/A</v>
      </c>
      <c r="C26" s="363"/>
      <c r="D26" s="365"/>
      <c r="E26" s="377"/>
      <c r="F26" s="372"/>
      <c r="G26" s="372"/>
      <c r="I26" s="364">
        <f t="shared" si="0"/>
        <v>0</v>
      </c>
      <c r="J26" s="365"/>
    </row>
    <row r="27" spans="1:10" x14ac:dyDescent="0.2">
      <c r="A27" s="358"/>
      <c r="B27" s="395" t="e">
        <f>VLOOKUP(A27,Roster!A:B,2,FALSE)</f>
        <v>#N/A</v>
      </c>
      <c r="C27" s="366"/>
      <c r="D27" s="360"/>
      <c r="E27" s="376"/>
      <c r="F27" s="371"/>
      <c r="G27" s="371"/>
      <c r="H27" s="356"/>
      <c r="I27" s="361">
        <f t="shared" si="0"/>
        <v>0</v>
      </c>
      <c r="J27" s="360"/>
    </row>
    <row r="28" spans="1:10" x14ac:dyDescent="0.2">
      <c r="A28" s="367"/>
      <c r="B28" s="396" t="e">
        <f>VLOOKUP(A28,Roster!A:B,2,FALSE)</f>
        <v>#N/A</v>
      </c>
      <c r="C28" s="363"/>
      <c r="D28" s="365"/>
      <c r="E28" s="377"/>
      <c r="F28" s="372"/>
      <c r="G28" s="372"/>
      <c r="I28" s="364">
        <f t="shared" si="0"/>
        <v>0</v>
      </c>
      <c r="J28" s="365"/>
    </row>
    <row r="29" spans="1:10" x14ac:dyDescent="0.2">
      <c r="A29" s="369"/>
      <c r="B29" s="395" t="e">
        <f>VLOOKUP(A29,Roster!A:B,2,FALSE)</f>
        <v>#N/A</v>
      </c>
      <c r="C29" s="366"/>
      <c r="D29" s="360"/>
      <c r="E29" s="376"/>
      <c r="F29" s="371"/>
      <c r="G29" s="371"/>
      <c r="H29" s="356"/>
      <c r="I29" s="361">
        <f t="shared" si="0"/>
        <v>0</v>
      </c>
      <c r="J29" s="360"/>
    </row>
    <row r="30" spans="1:10" x14ac:dyDescent="0.2">
      <c r="A30" s="370"/>
      <c r="B30" s="396" t="e">
        <f>VLOOKUP(A30,Roster!A:B,2,FALSE)</f>
        <v>#N/A</v>
      </c>
      <c r="C30" s="363"/>
      <c r="D30" s="365"/>
      <c r="E30" s="377"/>
      <c r="F30" s="372"/>
      <c r="G30" s="372"/>
      <c r="I30" s="364">
        <f t="shared" si="0"/>
        <v>0</v>
      </c>
      <c r="J30" s="365"/>
    </row>
    <row r="31" spans="1:10" x14ac:dyDescent="0.2">
      <c r="A31" s="369"/>
      <c r="B31" s="395" t="e">
        <f>VLOOKUP(A31,Roster!A:B,2,FALSE)</f>
        <v>#N/A</v>
      </c>
      <c r="C31" s="366"/>
      <c r="D31" s="360"/>
      <c r="E31" s="376"/>
      <c r="F31" s="371"/>
      <c r="G31" s="371"/>
      <c r="H31" s="356"/>
      <c r="I31" s="361">
        <f t="shared" si="0"/>
        <v>0</v>
      </c>
      <c r="J31" s="360"/>
    </row>
    <row r="32" spans="1:10" x14ac:dyDescent="0.2">
      <c r="A32" s="370"/>
      <c r="B32" s="396" t="e">
        <f>VLOOKUP(A32,Roster!A:B,2,FALSE)</f>
        <v>#N/A</v>
      </c>
      <c r="C32" s="363"/>
      <c r="D32" s="365"/>
      <c r="E32" s="377"/>
      <c r="F32" s="372"/>
      <c r="G32" s="372"/>
      <c r="I32" s="364">
        <f t="shared" si="0"/>
        <v>0</v>
      </c>
      <c r="J32" s="365"/>
    </row>
    <row r="33" spans="1:10" x14ac:dyDescent="0.2">
      <c r="A33" s="369"/>
      <c r="B33" s="395" t="e">
        <f>VLOOKUP(A33,Roster!A:B,2,FALSE)</f>
        <v>#N/A</v>
      </c>
      <c r="C33" s="366"/>
      <c r="D33" s="360"/>
      <c r="E33" s="376"/>
      <c r="F33" s="371"/>
      <c r="G33" s="371"/>
      <c r="H33" s="356"/>
      <c r="I33" s="361">
        <f t="shared" si="0"/>
        <v>0</v>
      </c>
      <c r="J33" s="360"/>
    </row>
    <row r="34" spans="1:10" x14ac:dyDescent="0.2">
      <c r="A34" s="370"/>
      <c r="B34" s="396" t="e">
        <f>VLOOKUP(A34,Roster!A:B,2,FALSE)</f>
        <v>#N/A</v>
      </c>
      <c r="C34" s="363"/>
      <c r="D34" s="365"/>
      <c r="E34" s="377"/>
      <c r="F34" s="372"/>
      <c r="G34" s="372"/>
      <c r="I34" s="364">
        <f t="shared" si="0"/>
        <v>0</v>
      </c>
      <c r="J34" s="365"/>
    </row>
    <row r="35" spans="1:10" x14ac:dyDescent="0.2">
      <c r="A35" s="369"/>
      <c r="B35" s="395" t="e">
        <f>VLOOKUP(A35,Roster!A:B,2,FALSE)</f>
        <v>#N/A</v>
      </c>
      <c r="C35" s="366"/>
      <c r="D35" s="360"/>
      <c r="E35" s="376"/>
      <c r="F35" s="371"/>
      <c r="G35" s="371"/>
      <c r="H35" s="356"/>
      <c r="I35" s="361">
        <f t="shared" si="0"/>
        <v>0</v>
      </c>
      <c r="J35" s="360"/>
    </row>
    <row r="36" spans="1:10" x14ac:dyDescent="0.2">
      <c r="A36" s="370"/>
      <c r="B36" s="396" t="e">
        <f>VLOOKUP(A36,Roster!A:B,2,FALSE)</f>
        <v>#N/A</v>
      </c>
      <c r="C36" s="363"/>
      <c r="D36" s="365"/>
      <c r="E36" s="377"/>
      <c r="F36" s="372"/>
      <c r="G36" s="372"/>
      <c r="I36" s="364">
        <f t="shared" si="0"/>
        <v>0</v>
      </c>
      <c r="J36" s="365"/>
    </row>
    <row r="37" spans="1:10" x14ac:dyDescent="0.2">
      <c r="A37" s="369"/>
      <c r="B37" s="395" t="e">
        <f>VLOOKUP(A37,Roster!A:B,2,FALSE)</f>
        <v>#N/A</v>
      </c>
      <c r="C37" s="366"/>
      <c r="D37" s="360"/>
      <c r="E37" s="376"/>
      <c r="F37" s="371"/>
      <c r="G37" s="371"/>
      <c r="H37" s="356"/>
      <c r="I37" s="361">
        <f t="shared" si="0"/>
        <v>0</v>
      </c>
      <c r="J37" s="360"/>
    </row>
    <row r="38" spans="1:10" x14ac:dyDescent="0.2">
      <c r="A38" s="370"/>
      <c r="B38" s="396" t="e">
        <f>VLOOKUP(A38,Roster!A:B,2,FALSE)</f>
        <v>#N/A</v>
      </c>
      <c r="C38" s="363"/>
      <c r="D38" s="365"/>
      <c r="E38" s="377"/>
      <c r="F38" s="372"/>
      <c r="G38" s="372"/>
      <c r="I38" s="364">
        <f t="shared" si="0"/>
        <v>0</v>
      </c>
      <c r="J38" s="365"/>
    </row>
    <row r="39" spans="1:10" x14ac:dyDescent="0.2">
      <c r="A39" s="369"/>
      <c r="B39" s="395" t="e">
        <f>VLOOKUP(A39,Roster!A:B,2,FALSE)</f>
        <v>#N/A</v>
      </c>
      <c r="C39" s="366"/>
      <c r="D39" s="360"/>
      <c r="E39" s="376"/>
      <c r="F39" s="371"/>
      <c r="G39" s="371"/>
      <c r="H39" s="356"/>
      <c r="I39" s="361">
        <f t="shared" si="0"/>
        <v>0</v>
      </c>
      <c r="J39" s="360"/>
    </row>
    <row r="40" spans="1:10" x14ac:dyDescent="0.2">
      <c r="A40" s="370"/>
      <c r="B40" s="396" t="e">
        <f>VLOOKUP(A40,Roster!A:B,2,FALSE)</f>
        <v>#N/A</v>
      </c>
      <c r="C40" s="363"/>
      <c r="D40" s="365"/>
      <c r="E40" s="377"/>
      <c r="F40" s="372"/>
      <c r="G40" s="372"/>
      <c r="I40" s="364">
        <f t="shared" si="0"/>
        <v>0</v>
      </c>
      <c r="J40" s="365"/>
    </row>
    <row r="41" spans="1:10" x14ac:dyDescent="0.2">
      <c r="A41" s="369"/>
      <c r="B41" s="395" t="e">
        <f>VLOOKUP(A41,Roster!A:B,2,FALSE)</f>
        <v>#N/A</v>
      </c>
      <c r="C41" s="366"/>
      <c r="D41" s="360"/>
      <c r="E41" s="376"/>
      <c r="F41" s="371"/>
      <c r="G41" s="371"/>
      <c r="H41" s="356"/>
      <c r="I41" s="361">
        <f t="shared" si="0"/>
        <v>0</v>
      </c>
      <c r="J41" s="360"/>
    </row>
    <row r="42" spans="1:10" x14ac:dyDescent="0.2">
      <c r="A42" s="370"/>
      <c r="B42" s="396" t="e">
        <f>VLOOKUP(A42,Roster!A:B,2,FALSE)</f>
        <v>#N/A</v>
      </c>
      <c r="C42" s="363"/>
      <c r="D42" s="365"/>
      <c r="E42" s="377"/>
      <c r="F42" s="372"/>
      <c r="G42" s="372"/>
      <c r="I42" s="364">
        <f t="shared" si="0"/>
        <v>0</v>
      </c>
      <c r="J42" s="365"/>
    </row>
    <row r="43" spans="1:10" x14ac:dyDescent="0.2">
      <c r="A43" s="369"/>
      <c r="B43" s="395" t="e">
        <f>VLOOKUP(A43,Roster!A:B,2,FALSE)</f>
        <v>#N/A</v>
      </c>
      <c r="C43" s="366"/>
      <c r="D43" s="360"/>
      <c r="E43" s="376"/>
      <c r="F43" s="371"/>
      <c r="G43" s="371"/>
      <c r="H43" s="356"/>
      <c r="I43" s="361">
        <f t="shared" si="0"/>
        <v>0</v>
      </c>
      <c r="J43" s="360"/>
    </row>
    <row r="44" spans="1:10" x14ac:dyDescent="0.2">
      <c r="A44" s="370"/>
      <c r="B44" s="396" t="e">
        <f>VLOOKUP(A44,Roster!A:B,2,FALSE)</f>
        <v>#N/A</v>
      </c>
      <c r="C44" s="363"/>
      <c r="D44" s="365"/>
      <c r="E44" s="377"/>
      <c r="F44" s="372"/>
      <c r="G44" s="372"/>
      <c r="I44" s="364">
        <f t="shared" si="0"/>
        <v>0</v>
      </c>
      <c r="J44" s="365"/>
    </row>
    <row r="45" spans="1:10" x14ac:dyDescent="0.2">
      <c r="A45" s="369"/>
      <c r="B45" s="395" t="e">
        <f>VLOOKUP(A45,Roster!A:B,2,FALSE)</f>
        <v>#N/A</v>
      </c>
      <c r="C45" s="366"/>
      <c r="D45" s="360"/>
      <c r="E45" s="376"/>
      <c r="F45" s="371"/>
      <c r="G45" s="371"/>
      <c r="H45" s="356"/>
      <c r="I45" s="361">
        <f t="shared" si="0"/>
        <v>0</v>
      </c>
      <c r="J45" s="360"/>
    </row>
    <row r="46" spans="1:10" x14ac:dyDescent="0.2">
      <c r="A46" s="370"/>
      <c r="B46" s="396" t="e">
        <f>VLOOKUP(A46,Roster!A:B,2,FALSE)</f>
        <v>#N/A</v>
      </c>
      <c r="C46" s="363"/>
      <c r="D46" s="365"/>
      <c r="E46" s="377"/>
      <c r="F46" s="372"/>
      <c r="G46" s="372"/>
      <c r="I46" s="364">
        <f t="shared" si="0"/>
        <v>0</v>
      </c>
      <c r="J46" s="365"/>
    </row>
    <row r="47" spans="1:10" x14ac:dyDescent="0.2">
      <c r="A47" s="369"/>
      <c r="B47" s="395" t="e">
        <f>VLOOKUP(A47,Roster!A:B,2,FALSE)</f>
        <v>#N/A</v>
      </c>
      <c r="C47" s="366"/>
      <c r="D47" s="360"/>
      <c r="E47" s="376"/>
      <c r="F47" s="371"/>
      <c r="G47" s="371"/>
      <c r="H47" s="356"/>
      <c r="I47" s="361">
        <f t="shared" si="0"/>
        <v>0</v>
      </c>
      <c r="J47" s="360"/>
    </row>
    <row r="48" spans="1:10" x14ac:dyDescent="0.2">
      <c r="A48" s="370"/>
      <c r="B48" s="396" t="e">
        <f>VLOOKUP(A48,Roster!A:B,2,FALSE)</f>
        <v>#N/A</v>
      </c>
      <c r="C48" s="363"/>
      <c r="D48" s="365"/>
      <c r="E48" s="377"/>
      <c r="F48" s="372"/>
      <c r="G48" s="372"/>
      <c r="I48" s="364">
        <f t="shared" si="0"/>
        <v>0</v>
      </c>
      <c r="J48" s="365"/>
    </row>
    <row r="49" spans="1:10" x14ac:dyDescent="0.2">
      <c r="A49" s="369"/>
      <c r="B49" s="395" t="e">
        <f>VLOOKUP(A49,Roster!A:B,2,FALSE)</f>
        <v>#N/A</v>
      </c>
      <c r="C49" s="366"/>
      <c r="D49" s="360"/>
      <c r="E49" s="376"/>
      <c r="F49" s="371"/>
      <c r="G49" s="371"/>
      <c r="H49" s="356"/>
      <c r="I49" s="361">
        <f t="shared" si="0"/>
        <v>0</v>
      </c>
      <c r="J49" s="360"/>
    </row>
    <row r="50" spans="1:10" x14ac:dyDescent="0.2">
      <c r="A50" s="370"/>
      <c r="B50" s="396" t="e">
        <f>VLOOKUP(A50,Roster!A:B,2,FALSE)</f>
        <v>#N/A</v>
      </c>
      <c r="C50" s="363"/>
      <c r="D50" s="365"/>
      <c r="E50" s="377"/>
      <c r="F50" s="372"/>
      <c r="G50" s="372"/>
      <c r="I50" s="364">
        <f t="shared" si="0"/>
        <v>0</v>
      </c>
      <c r="J50" s="365"/>
    </row>
    <row r="51" spans="1:10" x14ac:dyDescent="0.2">
      <c r="A51" s="369"/>
      <c r="B51" s="395" t="e">
        <f>VLOOKUP(A51,Roster!A:B,2,FALSE)</f>
        <v>#N/A</v>
      </c>
      <c r="C51" s="366"/>
      <c r="D51" s="360"/>
      <c r="E51" s="376"/>
      <c r="F51" s="371"/>
      <c r="G51" s="371"/>
      <c r="H51" s="356"/>
      <c r="I51" s="361">
        <f t="shared" si="0"/>
        <v>0</v>
      </c>
      <c r="J51" s="360"/>
    </row>
    <row r="52" spans="1:10" x14ac:dyDescent="0.2">
      <c r="A52" s="370"/>
      <c r="B52" s="396" t="e">
        <f>VLOOKUP(A52,Roster!A:B,2,FALSE)</f>
        <v>#N/A</v>
      </c>
      <c r="C52" s="363"/>
      <c r="D52" s="365"/>
      <c r="E52" s="377"/>
      <c r="F52" s="372"/>
      <c r="G52" s="372"/>
      <c r="I52" s="364">
        <f t="shared" si="0"/>
        <v>0</v>
      </c>
      <c r="J52" s="365"/>
    </row>
    <row r="53" spans="1:10" x14ac:dyDescent="0.2">
      <c r="A53" s="369"/>
      <c r="B53" s="395" t="e">
        <f>VLOOKUP(A53,Roster!A:B,2,FALSE)</f>
        <v>#N/A</v>
      </c>
      <c r="C53" s="366"/>
      <c r="D53" s="360"/>
      <c r="E53" s="376"/>
      <c r="F53" s="371"/>
      <c r="G53" s="371"/>
      <c r="H53" s="356"/>
      <c r="I53" s="361">
        <f t="shared" si="0"/>
        <v>0</v>
      </c>
      <c r="J53" s="360"/>
    </row>
    <row r="54" spans="1:10" x14ac:dyDescent="0.2">
      <c r="A54" s="370"/>
      <c r="B54" s="396" t="e">
        <f>VLOOKUP(A54,Roster!A:B,2,FALSE)</f>
        <v>#N/A</v>
      </c>
      <c r="C54" s="363"/>
      <c r="D54" s="365"/>
      <c r="E54" s="377"/>
      <c r="F54" s="372"/>
      <c r="G54" s="372"/>
      <c r="I54" s="364">
        <f t="shared" si="0"/>
        <v>0</v>
      </c>
      <c r="J54" s="365"/>
    </row>
    <row r="55" spans="1:10" x14ac:dyDescent="0.2">
      <c r="A55" s="358"/>
      <c r="B55" s="395" t="e">
        <f>VLOOKUP(A55,Roster!A:B,2,FALSE)</f>
        <v>#N/A</v>
      </c>
      <c r="C55" s="366"/>
      <c r="D55" s="360"/>
      <c r="E55" s="376"/>
      <c r="F55" s="371"/>
      <c r="G55" s="371"/>
      <c r="H55" s="356"/>
      <c r="I55" s="361">
        <f t="shared" si="0"/>
        <v>0</v>
      </c>
      <c r="J55" s="360"/>
    </row>
    <row r="56" spans="1:10" x14ac:dyDescent="0.2">
      <c r="A56" s="367"/>
      <c r="B56" s="396" t="e">
        <f>VLOOKUP(A56,Roster!A:B,2,FALSE)</f>
        <v>#N/A</v>
      </c>
      <c r="C56" s="363"/>
      <c r="D56" s="365"/>
      <c r="E56" s="377"/>
      <c r="F56" s="372"/>
      <c r="G56" s="372"/>
      <c r="I56" s="364">
        <f t="shared" si="0"/>
        <v>0</v>
      </c>
      <c r="J56" s="365"/>
    </row>
    <row r="57" spans="1:10" x14ac:dyDescent="0.2">
      <c r="A57" s="358"/>
      <c r="B57" s="395" t="e">
        <f>VLOOKUP(A57,Roster!A:B,2,FALSE)</f>
        <v>#N/A</v>
      </c>
      <c r="C57" s="366"/>
      <c r="D57" s="360"/>
      <c r="E57" s="376"/>
      <c r="F57" s="371"/>
      <c r="G57" s="371"/>
      <c r="H57" s="356"/>
      <c r="I57" s="361">
        <f t="shared" si="0"/>
        <v>0</v>
      </c>
      <c r="J57" s="360"/>
    </row>
    <row r="58" spans="1:10" x14ac:dyDescent="0.2">
      <c r="A58" s="367"/>
      <c r="B58" s="396" t="e">
        <f>VLOOKUP(A58,Roster!A:B,2,FALSE)</f>
        <v>#N/A</v>
      </c>
      <c r="C58" s="363"/>
      <c r="D58" s="365"/>
      <c r="E58" s="377"/>
      <c r="F58" s="372"/>
      <c r="G58" s="372"/>
      <c r="I58" s="364">
        <f t="shared" si="0"/>
        <v>0</v>
      </c>
      <c r="J58" s="365"/>
    </row>
    <row r="59" spans="1:10" x14ac:dyDescent="0.2">
      <c r="A59" s="358"/>
      <c r="B59" s="395" t="e">
        <f>VLOOKUP(A59,Roster!A:B,2,FALSE)</f>
        <v>#N/A</v>
      </c>
      <c r="C59" s="366"/>
      <c r="D59" s="360"/>
      <c r="E59" s="376"/>
      <c r="F59" s="371"/>
      <c r="G59" s="371"/>
      <c r="H59" s="356"/>
      <c r="I59" s="361">
        <f t="shared" si="0"/>
        <v>0</v>
      </c>
      <c r="J59" s="360"/>
    </row>
    <row r="60" spans="1:10" x14ac:dyDescent="0.2">
      <c r="A60" s="367"/>
      <c r="B60" s="396" t="e">
        <f>VLOOKUP(A60,Roster!A:B,2,FALSE)</f>
        <v>#N/A</v>
      </c>
      <c r="C60" s="363"/>
      <c r="D60" s="365"/>
      <c r="E60" s="377"/>
      <c r="F60" s="372"/>
      <c r="G60" s="372"/>
      <c r="I60" s="364">
        <f t="shared" si="0"/>
        <v>0</v>
      </c>
      <c r="J60" s="365"/>
    </row>
    <row r="61" spans="1:10" x14ac:dyDescent="0.2">
      <c r="A61" s="369"/>
      <c r="B61" s="395" t="e">
        <f>VLOOKUP(A61,Roster!A:B,2,FALSE)</f>
        <v>#N/A</v>
      </c>
      <c r="C61" s="366"/>
      <c r="D61" s="360"/>
      <c r="E61" s="376"/>
      <c r="F61" s="371"/>
      <c r="G61" s="371"/>
      <c r="H61" s="356"/>
      <c r="I61" s="361">
        <f t="shared" si="0"/>
        <v>0</v>
      </c>
      <c r="J61" s="360"/>
    </row>
    <row r="62" spans="1:10" x14ac:dyDescent="0.2">
      <c r="A62" s="370"/>
      <c r="B62" s="396" t="e">
        <f>VLOOKUP(A62,Roster!A:B,2,FALSE)</f>
        <v>#N/A</v>
      </c>
      <c r="C62" s="363"/>
      <c r="D62" s="365"/>
      <c r="E62" s="377"/>
      <c r="F62" s="372"/>
      <c r="G62" s="372"/>
      <c r="I62" s="364">
        <f t="shared" si="0"/>
        <v>0</v>
      </c>
      <c r="J62" s="365"/>
    </row>
    <row r="63" spans="1:10" x14ac:dyDescent="0.2">
      <c r="A63" s="360"/>
      <c r="B63" s="395" t="e">
        <f>VLOOKUP(A63,Roster!A:B,2,FALSE)</f>
        <v>#N/A</v>
      </c>
      <c r="C63" s="366"/>
      <c r="D63" s="360"/>
      <c r="E63" s="376"/>
      <c r="F63" s="371"/>
      <c r="G63" s="371"/>
      <c r="H63" s="356"/>
      <c r="I63" s="361">
        <f t="shared" si="0"/>
        <v>0</v>
      </c>
      <c r="J63" s="360"/>
    </row>
    <row r="64" spans="1:10" x14ac:dyDescent="0.2">
      <c r="A64" s="365"/>
      <c r="B64" s="396" t="e">
        <f>VLOOKUP(A64,Roster!A:B,2,FALSE)</f>
        <v>#N/A</v>
      </c>
      <c r="C64" s="363"/>
      <c r="D64" s="365"/>
      <c r="E64" s="377"/>
      <c r="F64" s="372"/>
      <c r="G64" s="372"/>
      <c r="I64" s="364">
        <f t="shared" si="0"/>
        <v>0</v>
      </c>
      <c r="J64" s="365"/>
    </row>
    <row r="65" spans="1:10" hidden="1" x14ac:dyDescent="0.2">
      <c r="A65" s="360"/>
      <c r="B65" s="395" t="e">
        <f>VLOOKUP(A65,Roster!A:B,2,FALSE)</f>
        <v>#N/A</v>
      </c>
      <c r="C65" s="366"/>
      <c r="D65" s="360"/>
      <c r="E65" s="376"/>
      <c r="F65" s="371"/>
      <c r="G65" s="371"/>
      <c r="H65" s="356"/>
      <c r="I65" s="361">
        <f t="shared" si="0"/>
        <v>0</v>
      </c>
      <c r="J65" s="360"/>
    </row>
    <row r="66" spans="1:10" hidden="1" x14ac:dyDescent="0.2">
      <c r="A66" s="365"/>
      <c r="B66" s="396" t="e">
        <f>VLOOKUP(A66,Roster!A:B,2,FALSE)</f>
        <v>#N/A</v>
      </c>
      <c r="C66" s="363"/>
      <c r="D66" s="365"/>
      <c r="E66" s="377"/>
      <c r="F66" s="372"/>
      <c r="G66" s="372"/>
      <c r="I66" s="364">
        <f t="shared" si="0"/>
        <v>0</v>
      </c>
      <c r="J66" s="365"/>
    </row>
    <row r="67" spans="1:10" hidden="1" x14ac:dyDescent="0.2">
      <c r="A67" s="360"/>
      <c r="B67" s="395" t="e">
        <f>VLOOKUP(A67,Roster!A:B,2,FALSE)</f>
        <v>#N/A</v>
      </c>
      <c r="C67" s="366"/>
      <c r="D67" s="360"/>
      <c r="E67" s="376"/>
      <c r="F67" s="371"/>
      <c r="G67" s="371"/>
      <c r="H67" s="356"/>
      <c r="I67" s="361">
        <f t="shared" si="0"/>
        <v>0</v>
      </c>
      <c r="J67" s="360"/>
    </row>
    <row r="68" spans="1:10" hidden="1" x14ac:dyDescent="0.2">
      <c r="A68" s="365"/>
      <c r="B68" s="396" t="e">
        <f>VLOOKUP(A68,Roster!A:B,2,FALSE)</f>
        <v>#N/A</v>
      </c>
      <c r="C68" s="363"/>
      <c r="D68" s="365"/>
      <c r="E68" s="377"/>
      <c r="F68" s="372"/>
      <c r="G68" s="372"/>
      <c r="I68" s="364">
        <f t="shared" ref="I68:I131" si="1">E68+F68+G68</f>
        <v>0</v>
      </c>
      <c r="J68" s="365"/>
    </row>
    <row r="69" spans="1:10" hidden="1" x14ac:dyDescent="0.2">
      <c r="A69" s="360"/>
      <c r="B69" s="395" t="e">
        <f>VLOOKUP(A69,Roster!A:B,2,FALSE)</f>
        <v>#N/A</v>
      </c>
      <c r="C69" s="366"/>
      <c r="D69" s="360"/>
      <c r="E69" s="376"/>
      <c r="F69" s="371"/>
      <c r="G69" s="371"/>
      <c r="H69" s="356"/>
      <c r="I69" s="361">
        <f t="shared" si="1"/>
        <v>0</v>
      </c>
      <c r="J69" s="360"/>
    </row>
    <row r="70" spans="1:10" hidden="1" x14ac:dyDescent="0.2">
      <c r="A70" s="365"/>
      <c r="B70" s="396" t="e">
        <f>VLOOKUP(A70,Roster!A:B,2,FALSE)</f>
        <v>#N/A</v>
      </c>
      <c r="C70" s="363"/>
      <c r="D70" s="365"/>
      <c r="E70" s="377"/>
      <c r="F70" s="372"/>
      <c r="G70" s="372"/>
      <c r="I70" s="364">
        <f t="shared" si="1"/>
        <v>0</v>
      </c>
      <c r="J70" s="365"/>
    </row>
    <row r="71" spans="1:10" hidden="1" x14ac:dyDescent="0.2">
      <c r="A71" s="360"/>
      <c r="B71" s="395" t="e">
        <f>VLOOKUP(A71,Roster!A:B,2,FALSE)</f>
        <v>#N/A</v>
      </c>
      <c r="C71" s="366"/>
      <c r="D71" s="360"/>
      <c r="E71" s="376"/>
      <c r="F71" s="371"/>
      <c r="G71" s="371"/>
      <c r="H71" s="356"/>
      <c r="I71" s="361">
        <f t="shared" si="1"/>
        <v>0</v>
      </c>
      <c r="J71" s="360"/>
    </row>
    <row r="72" spans="1:10" hidden="1" x14ac:dyDescent="0.2">
      <c r="A72" s="365"/>
      <c r="B72" s="396" t="e">
        <f>VLOOKUP(A72,Roster!A:B,2,FALSE)</f>
        <v>#N/A</v>
      </c>
      <c r="C72" s="363"/>
      <c r="D72" s="365"/>
      <c r="E72" s="377"/>
      <c r="F72" s="372"/>
      <c r="G72" s="372"/>
      <c r="I72" s="364">
        <f t="shared" si="1"/>
        <v>0</v>
      </c>
      <c r="J72" s="365"/>
    </row>
    <row r="73" spans="1:10" hidden="1" x14ac:dyDescent="0.2">
      <c r="A73" s="360"/>
      <c r="B73" s="395" t="e">
        <f>VLOOKUP(A73,Roster!A:B,2,FALSE)</f>
        <v>#N/A</v>
      </c>
      <c r="C73" s="366"/>
      <c r="D73" s="360"/>
      <c r="E73" s="376"/>
      <c r="F73" s="371"/>
      <c r="G73" s="371"/>
      <c r="H73" s="356"/>
      <c r="I73" s="361">
        <f t="shared" si="1"/>
        <v>0</v>
      </c>
      <c r="J73" s="360"/>
    </row>
    <row r="74" spans="1:10" hidden="1" x14ac:dyDescent="0.2">
      <c r="A74" s="365"/>
      <c r="B74" s="396" t="e">
        <f>VLOOKUP(A74,Roster!A:B,2,FALSE)</f>
        <v>#N/A</v>
      </c>
      <c r="C74" s="363"/>
      <c r="D74" s="365"/>
      <c r="E74" s="377"/>
      <c r="F74" s="372"/>
      <c r="G74" s="372"/>
      <c r="I74" s="364">
        <f t="shared" si="1"/>
        <v>0</v>
      </c>
      <c r="J74" s="365"/>
    </row>
    <row r="75" spans="1:10" hidden="1" x14ac:dyDescent="0.2">
      <c r="A75" s="360"/>
      <c r="B75" s="395" t="e">
        <f>VLOOKUP(A75,Roster!A:B,2,FALSE)</f>
        <v>#N/A</v>
      </c>
      <c r="C75" s="366"/>
      <c r="D75" s="360"/>
      <c r="E75" s="376"/>
      <c r="F75" s="371"/>
      <c r="G75" s="371"/>
      <c r="H75" s="356"/>
      <c r="I75" s="361">
        <f t="shared" si="1"/>
        <v>0</v>
      </c>
      <c r="J75" s="360"/>
    </row>
    <row r="76" spans="1:10" hidden="1" x14ac:dyDescent="0.2">
      <c r="A76" s="365"/>
      <c r="B76" s="396" t="e">
        <f>VLOOKUP(A76,Roster!A:B,2,FALSE)</f>
        <v>#N/A</v>
      </c>
      <c r="C76" s="363"/>
      <c r="D76" s="365"/>
      <c r="E76" s="377"/>
      <c r="F76" s="372"/>
      <c r="G76" s="372"/>
      <c r="I76" s="364">
        <f t="shared" si="1"/>
        <v>0</v>
      </c>
      <c r="J76" s="365"/>
    </row>
    <row r="77" spans="1:10" hidden="1" x14ac:dyDescent="0.2">
      <c r="A77" s="358"/>
      <c r="B77" s="395" t="e">
        <f>VLOOKUP(A77,Roster!A:B,2,FALSE)</f>
        <v>#N/A</v>
      </c>
      <c r="C77" s="366"/>
      <c r="D77" s="360"/>
      <c r="E77" s="376"/>
      <c r="F77" s="371"/>
      <c r="G77" s="371"/>
      <c r="H77" s="356"/>
      <c r="I77" s="361">
        <f t="shared" si="1"/>
        <v>0</v>
      </c>
      <c r="J77" s="360"/>
    </row>
    <row r="78" spans="1:10" hidden="1" x14ac:dyDescent="0.2">
      <c r="A78" s="362"/>
      <c r="B78" s="397" t="e">
        <f>VLOOKUP(A78,Roster!A:B,2,FALSE)</f>
        <v>#N/A</v>
      </c>
      <c r="C78" s="363"/>
      <c r="D78" s="365"/>
      <c r="E78" s="377"/>
      <c r="F78" s="372"/>
      <c r="G78" s="372"/>
      <c r="I78" s="364">
        <f t="shared" si="1"/>
        <v>0</v>
      </c>
      <c r="J78" s="365"/>
    </row>
    <row r="79" spans="1:10" hidden="1" x14ac:dyDescent="0.2">
      <c r="A79" s="360"/>
      <c r="B79" s="398" t="e">
        <f>VLOOKUP(A79,Roster!A:B,2,FALSE)</f>
        <v>#N/A</v>
      </c>
      <c r="C79" s="366"/>
      <c r="D79" s="360"/>
      <c r="E79" s="376"/>
      <c r="F79" s="371"/>
      <c r="G79" s="371"/>
      <c r="H79" s="356"/>
      <c r="I79" s="361">
        <f t="shared" si="1"/>
        <v>0</v>
      </c>
      <c r="J79" s="360"/>
    </row>
    <row r="80" spans="1:10" hidden="1" x14ac:dyDescent="0.2">
      <c r="A80" s="362"/>
      <c r="B80" s="399" t="e">
        <f>VLOOKUP(A80,Roster!A:B,2,FALSE)</f>
        <v>#N/A</v>
      </c>
      <c r="C80" s="363"/>
      <c r="D80" s="365"/>
      <c r="E80" s="377"/>
      <c r="F80" s="372"/>
      <c r="G80" s="372"/>
      <c r="I80" s="364">
        <f t="shared" si="1"/>
        <v>0</v>
      </c>
      <c r="J80" s="365"/>
    </row>
    <row r="81" spans="1:10" hidden="1" x14ac:dyDescent="0.2">
      <c r="A81" s="360"/>
      <c r="B81" s="398" t="e">
        <f>VLOOKUP(A81,Roster!A:B,2,FALSE)</f>
        <v>#N/A</v>
      </c>
      <c r="C81" s="366"/>
      <c r="D81" s="360"/>
      <c r="E81" s="376"/>
      <c r="F81" s="371"/>
      <c r="G81" s="371"/>
      <c r="H81" s="356"/>
      <c r="I81" s="361">
        <f t="shared" si="1"/>
        <v>0</v>
      </c>
      <c r="J81" s="360"/>
    </row>
    <row r="82" spans="1:10" hidden="1" x14ac:dyDescent="0.2">
      <c r="A82" s="362"/>
      <c r="B82" s="399" t="e">
        <f>VLOOKUP(A82,Roster!A:B,2,FALSE)</f>
        <v>#N/A</v>
      </c>
      <c r="C82" s="363"/>
      <c r="D82" s="365"/>
      <c r="E82" s="377"/>
      <c r="F82" s="372"/>
      <c r="G82" s="372"/>
      <c r="I82" s="364">
        <f t="shared" si="1"/>
        <v>0</v>
      </c>
      <c r="J82" s="365"/>
    </row>
    <row r="83" spans="1:10" hidden="1" x14ac:dyDescent="0.2">
      <c r="A83" s="358"/>
      <c r="B83" s="398" t="e">
        <f>VLOOKUP(A83,Roster!A:B,2,FALSE)</f>
        <v>#N/A</v>
      </c>
      <c r="C83" s="366"/>
      <c r="D83" s="360"/>
      <c r="E83" s="376"/>
      <c r="F83" s="371"/>
      <c r="G83" s="371"/>
      <c r="H83" s="356"/>
      <c r="I83" s="361">
        <f t="shared" si="1"/>
        <v>0</v>
      </c>
      <c r="J83" s="360"/>
    </row>
    <row r="84" spans="1:10" hidden="1" x14ac:dyDescent="0.2">
      <c r="A84" s="362"/>
      <c r="B84" s="399" t="e">
        <f>VLOOKUP(A84,Roster!A:B,2,FALSE)</f>
        <v>#N/A</v>
      </c>
      <c r="C84" s="363"/>
      <c r="D84" s="365"/>
      <c r="E84" s="377"/>
      <c r="F84" s="372"/>
      <c r="G84" s="372"/>
      <c r="I84" s="364">
        <f t="shared" si="1"/>
        <v>0</v>
      </c>
      <c r="J84" s="365"/>
    </row>
    <row r="85" spans="1:10" hidden="1" x14ac:dyDescent="0.2">
      <c r="A85" s="360"/>
      <c r="B85" s="398" t="e">
        <f>VLOOKUP(A85,Roster!A:B,2,FALSE)</f>
        <v>#N/A</v>
      </c>
      <c r="C85" s="366"/>
      <c r="D85" s="360"/>
      <c r="E85" s="376"/>
      <c r="F85" s="371"/>
      <c r="G85" s="371"/>
      <c r="H85" s="356"/>
      <c r="I85" s="361">
        <f t="shared" si="1"/>
        <v>0</v>
      </c>
      <c r="J85" s="360"/>
    </row>
    <row r="86" spans="1:10" hidden="1" x14ac:dyDescent="0.2">
      <c r="A86" s="362"/>
      <c r="B86" s="399" t="e">
        <f>VLOOKUP(A86,Roster!A:B,2,FALSE)</f>
        <v>#N/A</v>
      </c>
      <c r="C86" s="363"/>
      <c r="D86" s="365"/>
      <c r="E86" s="377"/>
      <c r="F86" s="372"/>
      <c r="G86" s="372"/>
      <c r="I86" s="364">
        <f t="shared" si="1"/>
        <v>0</v>
      </c>
      <c r="J86" s="365"/>
    </row>
    <row r="87" spans="1:10" hidden="1" x14ac:dyDescent="0.2">
      <c r="A87" s="358"/>
      <c r="B87" s="398" t="e">
        <f>VLOOKUP(A87,Roster!A:B,2,FALSE)</f>
        <v>#N/A</v>
      </c>
      <c r="C87" s="366"/>
      <c r="D87" s="360"/>
      <c r="E87" s="376"/>
      <c r="F87" s="371"/>
      <c r="G87" s="371"/>
      <c r="H87" s="356"/>
      <c r="I87" s="361">
        <f t="shared" si="1"/>
        <v>0</v>
      </c>
      <c r="J87" s="360"/>
    </row>
    <row r="88" spans="1:10" hidden="1" x14ac:dyDescent="0.2">
      <c r="A88" s="367"/>
      <c r="B88" s="399" t="e">
        <f>VLOOKUP(A88,Roster!A:B,2,FALSE)</f>
        <v>#N/A</v>
      </c>
      <c r="C88" s="363"/>
      <c r="D88" s="365"/>
      <c r="E88" s="377"/>
      <c r="F88" s="372"/>
      <c r="G88" s="372"/>
      <c r="I88" s="364">
        <f t="shared" si="1"/>
        <v>0</v>
      </c>
      <c r="J88" s="365"/>
    </row>
    <row r="89" spans="1:10" hidden="1" x14ac:dyDescent="0.2">
      <c r="A89" s="358"/>
      <c r="B89" s="398" t="e">
        <f>VLOOKUP(A89,Roster!A:B,2,FALSE)</f>
        <v>#N/A</v>
      </c>
      <c r="C89" s="366"/>
      <c r="D89" s="360"/>
      <c r="E89" s="376"/>
      <c r="F89" s="371"/>
      <c r="G89" s="371"/>
      <c r="H89" s="356"/>
      <c r="I89" s="361">
        <f t="shared" si="1"/>
        <v>0</v>
      </c>
      <c r="J89" s="360"/>
    </row>
    <row r="90" spans="1:10" hidden="1" x14ac:dyDescent="0.2">
      <c r="A90" s="367"/>
      <c r="B90" s="399" t="e">
        <f>VLOOKUP(A90,Roster!A:B,2,FALSE)</f>
        <v>#N/A</v>
      </c>
      <c r="C90" s="363"/>
      <c r="D90" s="365"/>
      <c r="E90" s="377"/>
      <c r="F90" s="372"/>
      <c r="G90" s="372"/>
      <c r="I90" s="364">
        <f t="shared" si="1"/>
        <v>0</v>
      </c>
      <c r="J90" s="365"/>
    </row>
    <row r="91" spans="1:10" hidden="1" x14ac:dyDescent="0.2">
      <c r="A91" s="358"/>
      <c r="B91" s="398" t="e">
        <f>VLOOKUP(A91,Roster!A:B,2,FALSE)</f>
        <v>#N/A</v>
      </c>
      <c r="C91" s="366"/>
      <c r="D91" s="360"/>
      <c r="E91" s="376"/>
      <c r="F91" s="371"/>
      <c r="G91" s="371"/>
      <c r="H91" s="356"/>
      <c r="I91" s="361">
        <f t="shared" si="1"/>
        <v>0</v>
      </c>
      <c r="J91" s="360"/>
    </row>
    <row r="92" spans="1:10" hidden="1" x14ac:dyDescent="0.2">
      <c r="A92" s="367"/>
      <c r="B92" s="399" t="e">
        <f>VLOOKUP(A92,Roster!A:B,2,FALSE)</f>
        <v>#N/A</v>
      </c>
      <c r="C92" s="363"/>
      <c r="D92" s="365"/>
      <c r="E92" s="377"/>
      <c r="F92" s="372"/>
      <c r="G92" s="372"/>
      <c r="I92" s="364">
        <f t="shared" si="1"/>
        <v>0</v>
      </c>
      <c r="J92" s="365"/>
    </row>
    <row r="93" spans="1:10" hidden="1" x14ac:dyDescent="0.2">
      <c r="A93" s="358"/>
      <c r="B93" s="398" t="e">
        <f>VLOOKUP(A93,Roster!A:B,2,FALSE)</f>
        <v>#N/A</v>
      </c>
      <c r="C93" s="366"/>
      <c r="D93" s="360"/>
      <c r="E93" s="376"/>
      <c r="F93" s="371"/>
      <c r="G93" s="371"/>
      <c r="H93" s="356"/>
      <c r="I93" s="361">
        <f t="shared" si="1"/>
        <v>0</v>
      </c>
      <c r="J93" s="360"/>
    </row>
    <row r="94" spans="1:10" hidden="1" x14ac:dyDescent="0.2">
      <c r="A94" s="367"/>
      <c r="B94" s="399" t="e">
        <f>VLOOKUP(A94,Roster!A:B,2,FALSE)</f>
        <v>#N/A</v>
      </c>
      <c r="C94" s="363"/>
      <c r="D94" s="365"/>
      <c r="E94" s="377"/>
      <c r="F94" s="372"/>
      <c r="G94" s="372"/>
      <c r="I94" s="364">
        <f t="shared" si="1"/>
        <v>0</v>
      </c>
      <c r="J94" s="365"/>
    </row>
    <row r="95" spans="1:10" hidden="1" x14ac:dyDescent="0.2">
      <c r="A95" s="358"/>
      <c r="B95" s="398" t="e">
        <f>VLOOKUP(A95,Roster!A:B,2,FALSE)</f>
        <v>#N/A</v>
      </c>
      <c r="C95" s="366"/>
      <c r="D95" s="360"/>
      <c r="E95" s="376"/>
      <c r="F95" s="371"/>
      <c r="G95" s="371"/>
      <c r="H95" s="356"/>
      <c r="I95" s="361">
        <f t="shared" si="1"/>
        <v>0</v>
      </c>
      <c r="J95" s="360"/>
    </row>
    <row r="96" spans="1:10" hidden="1" x14ac:dyDescent="0.2">
      <c r="A96" s="367"/>
      <c r="B96" s="399" t="e">
        <f>VLOOKUP(A96,Roster!A:B,2,FALSE)</f>
        <v>#N/A</v>
      </c>
      <c r="C96" s="363"/>
      <c r="D96" s="365"/>
      <c r="E96" s="377"/>
      <c r="F96" s="372"/>
      <c r="G96" s="372"/>
      <c r="I96" s="364">
        <f t="shared" si="1"/>
        <v>0</v>
      </c>
      <c r="J96" s="365"/>
    </row>
    <row r="97" spans="1:10" hidden="1" x14ac:dyDescent="0.2">
      <c r="A97" s="358"/>
      <c r="B97" s="398" t="e">
        <f>VLOOKUP(A97,Roster!A:B,2,FALSE)</f>
        <v>#N/A</v>
      </c>
      <c r="C97" s="366"/>
      <c r="D97" s="360"/>
      <c r="E97" s="376"/>
      <c r="F97" s="371"/>
      <c r="G97" s="371"/>
      <c r="H97" s="356"/>
      <c r="I97" s="361">
        <f t="shared" si="1"/>
        <v>0</v>
      </c>
      <c r="J97" s="360"/>
    </row>
    <row r="98" spans="1:10" hidden="1" x14ac:dyDescent="0.2">
      <c r="A98" s="367"/>
      <c r="B98" s="399" t="e">
        <f>VLOOKUP(A98,Roster!A:B,2,FALSE)</f>
        <v>#N/A</v>
      </c>
      <c r="C98" s="363"/>
      <c r="D98" s="365"/>
      <c r="E98" s="377"/>
      <c r="F98" s="372"/>
      <c r="G98" s="372"/>
      <c r="I98" s="364">
        <f t="shared" si="1"/>
        <v>0</v>
      </c>
      <c r="J98" s="365"/>
    </row>
    <row r="99" spans="1:10" hidden="1" x14ac:dyDescent="0.2">
      <c r="A99" s="358"/>
      <c r="B99" s="398" t="e">
        <f>VLOOKUP(A99,Roster!A:B,2,FALSE)</f>
        <v>#N/A</v>
      </c>
      <c r="C99" s="366"/>
      <c r="D99" s="360"/>
      <c r="E99" s="376"/>
      <c r="F99" s="371"/>
      <c r="G99" s="371"/>
      <c r="H99" s="356"/>
      <c r="I99" s="361">
        <f t="shared" si="1"/>
        <v>0</v>
      </c>
      <c r="J99" s="360"/>
    </row>
    <row r="100" spans="1:10" hidden="1" x14ac:dyDescent="0.2">
      <c r="A100" s="367"/>
      <c r="B100" s="399" t="e">
        <f>VLOOKUP(A100,Roster!A:B,2,FALSE)</f>
        <v>#N/A</v>
      </c>
      <c r="C100" s="363"/>
      <c r="D100" s="365"/>
      <c r="E100" s="377"/>
      <c r="F100" s="372"/>
      <c r="G100" s="372"/>
      <c r="I100" s="364">
        <f t="shared" si="1"/>
        <v>0</v>
      </c>
      <c r="J100" s="365"/>
    </row>
    <row r="101" spans="1:10" hidden="1" x14ac:dyDescent="0.2">
      <c r="A101" s="358"/>
      <c r="B101" s="398" t="e">
        <f>VLOOKUP(A101,Roster!A:B,2,FALSE)</f>
        <v>#N/A</v>
      </c>
      <c r="C101" s="366"/>
      <c r="D101" s="360"/>
      <c r="E101" s="376"/>
      <c r="F101" s="371"/>
      <c r="G101" s="371"/>
      <c r="H101" s="356"/>
      <c r="I101" s="361">
        <f t="shared" si="1"/>
        <v>0</v>
      </c>
      <c r="J101" s="360"/>
    </row>
    <row r="102" spans="1:10" hidden="1" x14ac:dyDescent="0.2">
      <c r="A102" s="367"/>
      <c r="B102" s="399" t="e">
        <f>VLOOKUP(A102,Roster!A:B,2,FALSE)</f>
        <v>#N/A</v>
      </c>
      <c r="C102" s="363"/>
      <c r="D102" s="365"/>
      <c r="E102" s="377"/>
      <c r="F102" s="372"/>
      <c r="G102" s="372"/>
      <c r="I102" s="364">
        <f t="shared" si="1"/>
        <v>0</v>
      </c>
      <c r="J102" s="365"/>
    </row>
    <row r="103" spans="1:10" hidden="1" x14ac:dyDescent="0.2">
      <c r="A103" s="369"/>
      <c r="B103" s="398" t="e">
        <f>VLOOKUP(A103,Roster!A:B,2,FALSE)</f>
        <v>#N/A</v>
      </c>
      <c r="C103" s="366"/>
      <c r="D103" s="360"/>
      <c r="E103" s="376"/>
      <c r="F103" s="371"/>
      <c r="G103" s="371"/>
      <c r="H103" s="356"/>
      <c r="I103" s="361">
        <f t="shared" si="1"/>
        <v>0</v>
      </c>
      <c r="J103" s="360"/>
    </row>
    <row r="104" spans="1:10" hidden="1" x14ac:dyDescent="0.2">
      <c r="A104" s="370"/>
      <c r="B104" s="399" t="e">
        <f>VLOOKUP(A104,Roster!A:B,2,FALSE)</f>
        <v>#N/A</v>
      </c>
      <c r="C104" s="363"/>
      <c r="D104" s="365"/>
      <c r="E104" s="377"/>
      <c r="F104" s="372"/>
      <c r="G104" s="372"/>
      <c r="I104" s="364">
        <f t="shared" si="1"/>
        <v>0</v>
      </c>
      <c r="J104" s="365"/>
    </row>
    <row r="105" spans="1:10" hidden="1" x14ac:dyDescent="0.2">
      <c r="A105" s="369"/>
      <c r="B105" s="398" t="e">
        <f>VLOOKUP(A105,Roster!A:B,2,FALSE)</f>
        <v>#N/A</v>
      </c>
      <c r="C105" s="366"/>
      <c r="D105" s="360"/>
      <c r="E105" s="376"/>
      <c r="F105" s="371"/>
      <c r="G105" s="371"/>
      <c r="H105" s="356"/>
      <c r="I105" s="361">
        <f t="shared" si="1"/>
        <v>0</v>
      </c>
      <c r="J105" s="360"/>
    </row>
    <row r="106" spans="1:10" hidden="1" x14ac:dyDescent="0.2">
      <c r="A106" s="370"/>
      <c r="B106" s="399" t="e">
        <f>VLOOKUP(A106,Roster!A:B,2,FALSE)</f>
        <v>#N/A</v>
      </c>
      <c r="C106" s="363"/>
      <c r="D106" s="365"/>
      <c r="E106" s="377"/>
      <c r="F106" s="372"/>
      <c r="G106" s="372"/>
      <c r="I106" s="364">
        <f t="shared" si="1"/>
        <v>0</v>
      </c>
      <c r="J106" s="365"/>
    </row>
    <row r="107" spans="1:10" hidden="1" x14ac:dyDescent="0.2">
      <c r="A107" s="369"/>
      <c r="B107" s="398" t="e">
        <f>VLOOKUP(A107,Roster!A:B,2,FALSE)</f>
        <v>#N/A</v>
      </c>
      <c r="C107" s="366"/>
      <c r="D107" s="360"/>
      <c r="E107" s="376"/>
      <c r="F107" s="371"/>
      <c r="G107" s="371"/>
      <c r="H107" s="356"/>
      <c r="I107" s="361">
        <f t="shared" si="1"/>
        <v>0</v>
      </c>
      <c r="J107" s="360"/>
    </row>
    <row r="108" spans="1:10" hidden="1" x14ac:dyDescent="0.2">
      <c r="A108" s="370"/>
      <c r="B108" s="399" t="e">
        <f>VLOOKUP(A108,Roster!A:B,2,FALSE)</f>
        <v>#N/A</v>
      </c>
      <c r="C108" s="363"/>
      <c r="D108" s="365"/>
      <c r="E108" s="377"/>
      <c r="F108" s="372"/>
      <c r="G108" s="372"/>
      <c r="I108" s="364">
        <f t="shared" si="1"/>
        <v>0</v>
      </c>
      <c r="J108" s="365"/>
    </row>
    <row r="109" spans="1:10" hidden="1" x14ac:dyDescent="0.2">
      <c r="A109" s="369"/>
      <c r="B109" s="398" t="e">
        <f>VLOOKUP(A109,Roster!A:B,2,FALSE)</f>
        <v>#N/A</v>
      </c>
      <c r="C109" s="366"/>
      <c r="D109" s="360"/>
      <c r="E109" s="376"/>
      <c r="F109" s="371"/>
      <c r="G109" s="371"/>
      <c r="H109" s="356"/>
      <c r="I109" s="361">
        <f t="shared" si="1"/>
        <v>0</v>
      </c>
      <c r="J109" s="360"/>
    </row>
    <row r="110" spans="1:10" hidden="1" x14ac:dyDescent="0.2">
      <c r="A110" s="370"/>
      <c r="B110" s="399" t="e">
        <f>VLOOKUP(A110,Roster!A:B,2,FALSE)</f>
        <v>#N/A</v>
      </c>
      <c r="C110" s="363"/>
      <c r="D110" s="365"/>
      <c r="E110" s="377"/>
      <c r="F110" s="372"/>
      <c r="G110" s="372"/>
      <c r="I110" s="364">
        <f t="shared" si="1"/>
        <v>0</v>
      </c>
      <c r="J110" s="365"/>
    </row>
    <row r="111" spans="1:10" hidden="1" x14ac:dyDescent="0.2">
      <c r="A111" s="369"/>
      <c r="B111" s="398" t="e">
        <f>VLOOKUP(A111,Roster!A:B,2,FALSE)</f>
        <v>#N/A</v>
      </c>
      <c r="C111" s="366"/>
      <c r="D111" s="360"/>
      <c r="E111" s="376"/>
      <c r="F111" s="371"/>
      <c r="G111" s="371"/>
      <c r="H111" s="356"/>
      <c r="I111" s="361">
        <f t="shared" si="1"/>
        <v>0</v>
      </c>
      <c r="J111" s="360"/>
    </row>
    <row r="112" spans="1:10" hidden="1" x14ac:dyDescent="0.2">
      <c r="A112" s="370"/>
      <c r="B112" s="399" t="e">
        <f>VLOOKUP(A112,Roster!A:B,2,FALSE)</f>
        <v>#N/A</v>
      </c>
      <c r="C112" s="363"/>
      <c r="D112" s="365"/>
      <c r="E112" s="377"/>
      <c r="F112" s="372"/>
      <c r="G112" s="372"/>
      <c r="I112" s="364">
        <f t="shared" si="1"/>
        <v>0</v>
      </c>
      <c r="J112" s="365"/>
    </row>
    <row r="113" spans="1:10" hidden="1" x14ac:dyDescent="0.2">
      <c r="A113" s="369"/>
      <c r="B113" s="398" t="e">
        <f>VLOOKUP(A113,Roster!A:B,2,FALSE)</f>
        <v>#N/A</v>
      </c>
      <c r="C113" s="366"/>
      <c r="D113" s="360"/>
      <c r="E113" s="376"/>
      <c r="F113" s="371"/>
      <c r="G113" s="371"/>
      <c r="H113" s="356"/>
      <c r="I113" s="361">
        <f t="shared" si="1"/>
        <v>0</v>
      </c>
      <c r="J113" s="360"/>
    </row>
    <row r="114" spans="1:10" hidden="1" x14ac:dyDescent="0.2">
      <c r="A114" s="370"/>
      <c r="B114" s="399" t="e">
        <f>VLOOKUP(A114,Roster!A:B,2,FALSE)</f>
        <v>#N/A</v>
      </c>
      <c r="C114" s="363"/>
      <c r="D114" s="365"/>
      <c r="E114" s="377"/>
      <c r="F114" s="372"/>
      <c r="G114" s="372"/>
      <c r="I114" s="364">
        <f t="shared" si="1"/>
        <v>0</v>
      </c>
      <c r="J114" s="365"/>
    </row>
    <row r="115" spans="1:10" hidden="1" x14ac:dyDescent="0.2">
      <c r="A115" s="369"/>
      <c r="B115" s="398" t="e">
        <f>VLOOKUP(A115,Roster!A:B,2,FALSE)</f>
        <v>#N/A</v>
      </c>
      <c r="C115" s="366"/>
      <c r="D115" s="360"/>
      <c r="E115" s="376"/>
      <c r="F115" s="371"/>
      <c r="G115" s="371"/>
      <c r="H115" s="356"/>
      <c r="I115" s="361">
        <f t="shared" si="1"/>
        <v>0</v>
      </c>
      <c r="J115" s="360"/>
    </row>
    <row r="116" spans="1:10" hidden="1" x14ac:dyDescent="0.2">
      <c r="A116" s="370"/>
      <c r="B116" s="399" t="e">
        <f>VLOOKUP(A116,Roster!A:B,2,FALSE)</f>
        <v>#N/A</v>
      </c>
      <c r="C116" s="363"/>
      <c r="D116" s="365"/>
      <c r="E116" s="377"/>
      <c r="F116" s="372"/>
      <c r="G116" s="372"/>
      <c r="I116" s="364">
        <f t="shared" si="1"/>
        <v>0</v>
      </c>
      <c r="J116" s="365"/>
    </row>
    <row r="117" spans="1:10" hidden="1" x14ac:dyDescent="0.2">
      <c r="A117" s="369"/>
      <c r="B117" s="398" t="e">
        <f>VLOOKUP(A117,Roster!A:B,2,FALSE)</f>
        <v>#N/A</v>
      </c>
      <c r="C117" s="366"/>
      <c r="D117" s="360"/>
      <c r="E117" s="376"/>
      <c r="F117" s="371"/>
      <c r="G117" s="371"/>
      <c r="H117" s="356"/>
      <c r="I117" s="361">
        <f t="shared" si="1"/>
        <v>0</v>
      </c>
      <c r="J117" s="360"/>
    </row>
    <row r="118" spans="1:10" hidden="1" x14ac:dyDescent="0.2">
      <c r="A118" s="370"/>
      <c r="B118" s="399" t="e">
        <f>VLOOKUP(A118,Roster!A:B,2,FALSE)</f>
        <v>#N/A</v>
      </c>
      <c r="C118" s="363"/>
      <c r="D118" s="365"/>
      <c r="E118" s="377"/>
      <c r="F118" s="372"/>
      <c r="G118" s="372"/>
      <c r="I118" s="364">
        <f t="shared" si="1"/>
        <v>0</v>
      </c>
      <c r="J118" s="365"/>
    </row>
    <row r="119" spans="1:10" hidden="1" x14ac:dyDescent="0.2">
      <c r="A119" s="369"/>
      <c r="B119" s="398" t="e">
        <f>VLOOKUP(A119,Roster!A:B,2,FALSE)</f>
        <v>#N/A</v>
      </c>
      <c r="C119" s="366"/>
      <c r="D119" s="360"/>
      <c r="E119" s="376"/>
      <c r="F119" s="371"/>
      <c r="G119" s="371"/>
      <c r="H119" s="356"/>
      <c r="I119" s="361">
        <f t="shared" si="1"/>
        <v>0</v>
      </c>
      <c r="J119" s="360"/>
    </row>
    <row r="120" spans="1:10" hidden="1" x14ac:dyDescent="0.2">
      <c r="A120" s="370"/>
      <c r="B120" s="399" t="e">
        <f>VLOOKUP(A120,Roster!A:B,2,FALSE)</f>
        <v>#N/A</v>
      </c>
      <c r="C120" s="363"/>
      <c r="D120" s="365"/>
      <c r="E120" s="377"/>
      <c r="F120" s="372"/>
      <c r="G120" s="372"/>
      <c r="I120" s="364">
        <f t="shared" si="1"/>
        <v>0</v>
      </c>
      <c r="J120" s="365"/>
    </row>
    <row r="121" spans="1:10" hidden="1" x14ac:dyDescent="0.2">
      <c r="A121" s="369"/>
      <c r="B121" s="398" t="e">
        <f>VLOOKUP(A121,Roster!A:B,2,FALSE)</f>
        <v>#N/A</v>
      </c>
      <c r="C121" s="366"/>
      <c r="D121" s="360"/>
      <c r="E121" s="376"/>
      <c r="F121" s="371"/>
      <c r="G121" s="371"/>
      <c r="H121" s="356"/>
      <c r="I121" s="361">
        <f t="shared" si="1"/>
        <v>0</v>
      </c>
      <c r="J121" s="360"/>
    </row>
    <row r="122" spans="1:10" hidden="1" x14ac:dyDescent="0.2">
      <c r="A122" s="370"/>
      <c r="B122" s="399" t="e">
        <f>VLOOKUP(A122,Roster!A:B,2,FALSE)</f>
        <v>#N/A</v>
      </c>
      <c r="C122" s="363"/>
      <c r="D122" s="365"/>
      <c r="E122" s="377"/>
      <c r="F122" s="372"/>
      <c r="G122" s="372"/>
      <c r="I122" s="364">
        <f t="shared" si="1"/>
        <v>0</v>
      </c>
      <c r="J122" s="365"/>
    </row>
    <row r="123" spans="1:10" hidden="1" x14ac:dyDescent="0.2">
      <c r="A123" s="369"/>
      <c r="B123" s="398" t="e">
        <f>VLOOKUP(A123,Roster!A:B,2,FALSE)</f>
        <v>#N/A</v>
      </c>
      <c r="C123" s="366"/>
      <c r="D123" s="360"/>
      <c r="E123" s="376"/>
      <c r="F123" s="371"/>
      <c r="G123" s="371"/>
      <c r="H123" s="356"/>
      <c r="I123" s="361">
        <f t="shared" si="1"/>
        <v>0</v>
      </c>
      <c r="J123" s="360"/>
    </row>
    <row r="124" spans="1:10" hidden="1" x14ac:dyDescent="0.2">
      <c r="A124" s="370"/>
      <c r="B124" s="399" t="e">
        <f>VLOOKUP(A124,Roster!A:B,2,FALSE)</f>
        <v>#N/A</v>
      </c>
      <c r="C124" s="363"/>
      <c r="D124" s="365"/>
      <c r="E124" s="377"/>
      <c r="F124" s="372"/>
      <c r="G124" s="372"/>
      <c r="I124" s="364">
        <f t="shared" si="1"/>
        <v>0</v>
      </c>
      <c r="J124" s="365"/>
    </row>
    <row r="125" spans="1:10" hidden="1" x14ac:dyDescent="0.2">
      <c r="A125" s="369"/>
      <c r="B125" s="398" t="e">
        <f>VLOOKUP(A125,Roster!A:B,2,FALSE)</f>
        <v>#N/A</v>
      </c>
      <c r="C125" s="366"/>
      <c r="D125" s="360"/>
      <c r="E125" s="376"/>
      <c r="F125" s="371"/>
      <c r="G125" s="371"/>
      <c r="H125" s="356"/>
      <c r="I125" s="361">
        <f t="shared" si="1"/>
        <v>0</v>
      </c>
      <c r="J125" s="360"/>
    </row>
    <row r="126" spans="1:10" hidden="1" x14ac:dyDescent="0.2">
      <c r="A126" s="370"/>
      <c r="B126" s="399" t="e">
        <f>VLOOKUP(A126,Roster!A:B,2,FALSE)</f>
        <v>#N/A</v>
      </c>
      <c r="C126" s="363"/>
      <c r="D126" s="365"/>
      <c r="E126" s="377"/>
      <c r="F126" s="372"/>
      <c r="G126" s="372"/>
      <c r="I126" s="364">
        <f t="shared" si="1"/>
        <v>0</v>
      </c>
      <c r="J126" s="365"/>
    </row>
    <row r="127" spans="1:10" hidden="1" x14ac:dyDescent="0.2">
      <c r="A127" s="369"/>
      <c r="B127" s="398" t="e">
        <f>VLOOKUP(A127,Roster!A:B,2,FALSE)</f>
        <v>#N/A</v>
      </c>
      <c r="C127" s="366"/>
      <c r="D127" s="360"/>
      <c r="E127" s="376"/>
      <c r="F127" s="371"/>
      <c r="G127" s="371"/>
      <c r="H127" s="356"/>
      <c r="I127" s="361">
        <f t="shared" si="1"/>
        <v>0</v>
      </c>
      <c r="J127" s="360"/>
    </row>
    <row r="128" spans="1:10" hidden="1" x14ac:dyDescent="0.2">
      <c r="A128" s="370"/>
      <c r="B128" s="399" t="e">
        <f>VLOOKUP(A128,Roster!A:B,2,FALSE)</f>
        <v>#N/A</v>
      </c>
      <c r="C128" s="363"/>
      <c r="D128" s="365"/>
      <c r="E128" s="377"/>
      <c r="F128" s="372"/>
      <c r="G128" s="372"/>
      <c r="I128" s="364">
        <f t="shared" si="1"/>
        <v>0</v>
      </c>
      <c r="J128" s="365"/>
    </row>
    <row r="129" spans="1:10" hidden="1" x14ac:dyDescent="0.2">
      <c r="A129" s="358"/>
      <c r="B129" s="398" t="e">
        <f>VLOOKUP(A129,Roster!A:B,2,FALSE)</f>
        <v>#N/A</v>
      </c>
      <c r="C129" s="366"/>
      <c r="D129" s="360"/>
      <c r="E129" s="376"/>
      <c r="F129" s="371"/>
      <c r="G129" s="371"/>
      <c r="H129" s="356"/>
      <c r="I129" s="361">
        <f t="shared" si="1"/>
        <v>0</v>
      </c>
      <c r="J129" s="360"/>
    </row>
    <row r="130" spans="1:10" hidden="1" x14ac:dyDescent="0.2">
      <c r="A130" s="367"/>
      <c r="B130" s="399" t="e">
        <f>VLOOKUP(A130,Roster!A:B,2,FALSE)</f>
        <v>#N/A</v>
      </c>
      <c r="C130" s="363"/>
      <c r="D130" s="365"/>
      <c r="E130" s="377"/>
      <c r="F130" s="372"/>
      <c r="G130" s="372"/>
      <c r="I130" s="364">
        <f t="shared" si="1"/>
        <v>0</v>
      </c>
      <c r="J130" s="365"/>
    </row>
    <row r="131" spans="1:10" hidden="1" x14ac:dyDescent="0.2">
      <c r="A131" s="358"/>
      <c r="B131" s="398" t="e">
        <f>VLOOKUP(A131,Roster!A:B,2,FALSE)</f>
        <v>#N/A</v>
      </c>
      <c r="C131" s="366"/>
      <c r="D131" s="360"/>
      <c r="E131" s="376"/>
      <c r="F131" s="371"/>
      <c r="G131" s="371"/>
      <c r="H131" s="356"/>
      <c r="I131" s="361">
        <f t="shared" si="1"/>
        <v>0</v>
      </c>
      <c r="J131" s="360"/>
    </row>
    <row r="132" spans="1:10" hidden="1" x14ac:dyDescent="0.2">
      <c r="A132" s="367"/>
      <c r="B132" s="399" t="e">
        <f>VLOOKUP(A132,Roster!A:B,2,FALSE)</f>
        <v>#N/A</v>
      </c>
      <c r="C132" s="363"/>
      <c r="D132" s="365"/>
      <c r="E132" s="377"/>
      <c r="F132" s="372"/>
      <c r="G132" s="372"/>
      <c r="I132" s="364">
        <f t="shared" ref="I132:I195" si="2">E132+F132+G132</f>
        <v>0</v>
      </c>
      <c r="J132" s="365"/>
    </row>
    <row r="133" spans="1:10" hidden="1" x14ac:dyDescent="0.2">
      <c r="A133" s="358"/>
      <c r="B133" s="398" t="e">
        <f>VLOOKUP(A133,Roster!A:B,2,FALSE)</f>
        <v>#N/A</v>
      </c>
      <c r="C133" s="366"/>
      <c r="D133" s="360"/>
      <c r="E133" s="376"/>
      <c r="F133" s="371"/>
      <c r="G133" s="371"/>
      <c r="H133" s="356"/>
      <c r="I133" s="361">
        <f t="shared" si="2"/>
        <v>0</v>
      </c>
      <c r="J133" s="360"/>
    </row>
    <row r="134" spans="1:10" hidden="1" x14ac:dyDescent="0.2">
      <c r="A134" s="367"/>
      <c r="B134" s="399" t="e">
        <f>VLOOKUP(A134,Roster!A:B,2,FALSE)</f>
        <v>#N/A</v>
      </c>
      <c r="C134" s="363"/>
      <c r="D134" s="365"/>
      <c r="E134" s="377"/>
      <c r="F134" s="372"/>
      <c r="G134" s="372"/>
      <c r="I134" s="364">
        <f t="shared" si="2"/>
        <v>0</v>
      </c>
      <c r="J134" s="365"/>
    </row>
    <row r="135" spans="1:10" hidden="1" x14ac:dyDescent="0.2">
      <c r="A135" s="369"/>
      <c r="B135" s="398" t="e">
        <f>VLOOKUP(A135,Roster!A:B,2,FALSE)</f>
        <v>#N/A</v>
      </c>
      <c r="C135" s="366"/>
      <c r="D135" s="360"/>
      <c r="E135" s="376"/>
      <c r="F135" s="371"/>
      <c r="G135" s="371"/>
      <c r="H135" s="356"/>
      <c r="I135" s="361">
        <f t="shared" si="2"/>
        <v>0</v>
      </c>
      <c r="J135" s="360"/>
    </row>
    <row r="136" spans="1:10" hidden="1" x14ac:dyDescent="0.2">
      <c r="A136" s="370"/>
      <c r="B136" s="399" t="e">
        <f>VLOOKUP(A136,Roster!A:B,2,FALSE)</f>
        <v>#N/A</v>
      </c>
      <c r="C136" s="363"/>
      <c r="D136" s="365"/>
      <c r="E136" s="377"/>
      <c r="F136" s="372"/>
      <c r="G136" s="372"/>
      <c r="I136" s="364">
        <f t="shared" si="2"/>
        <v>0</v>
      </c>
      <c r="J136" s="365"/>
    </row>
    <row r="137" spans="1:10" hidden="1" x14ac:dyDescent="0.2">
      <c r="A137" s="360"/>
      <c r="B137" s="398" t="e">
        <f>VLOOKUP(A137,Roster!A:B,2,FALSE)</f>
        <v>#N/A</v>
      </c>
      <c r="C137" s="366"/>
      <c r="D137" s="360"/>
      <c r="E137" s="376"/>
      <c r="F137" s="371"/>
      <c r="G137" s="371"/>
      <c r="H137" s="356"/>
      <c r="I137" s="361">
        <f t="shared" si="2"/>
        <v>0</v>
      </c>
      <c r="J137" s="360"/>
    </row>
    <row r="138" spans="1:10" hidden="1" x14ac:dyDescent="0.2">
      <c r="A138" s="365"/>
      <c r="B138" s="399" t="e">
        <f>VLOOKUP(A138,Roster!A:B,2,FALSE)</f>
        <v>#N/A</v>
      </c>
      <c r="C138" s="363"/>
      <c r="D138" s="365"/>
      <c r="E138" s="377"/>
      <c r="F138" s="372"/>
      <c r="G138" s="372"/>
      <c r="I138" s="364">
        <f t="shared" si="2"/>
        <v>0</v>
      </c>
      <c r="J138" s="365"/>
    </row>
    <row r="139" spans="1:10" hidden="1" x14ac:dyDescent="0.2">
      <c r="A139" s="360"/>
      <c r="B139" s="398" t="e">
        <f>VLOOKUP(A139,Roster!A:B,2,FALSE)</f>
        <v>#N/A</v>
      </c>
      <c r="C139" s="366"/>
      <c r="D139" s="360"/>
      <c r="E139" s="376"/>
      <c r="F139" s="371"/>
      <c r="G139" s="371"/>
      <c r="H139" s="356"/>
      <c r="I139" s="361">
        <f t="shared" si="2"/>
        <v>0</v>
      </c>
      <c r="J139" s="360"/>
    </row>
    <row r="140" spans="1:10" hidden="1" x14ac:dyDescent="0.2">
      <c r="A140" s="365"/>
      <c r="B140" s="399" t="e">
        <f>VLOOKUP(A140,Roster!A:B,2,FALSE)</f>
        <v>#N/A</v>
      </c>
      <c r="C140" s="363"/>
      <c r="D140" s="365"/>
      <c r="E140" s="377"/>
      <c r="F140" s="372"/>
      <c r="G140" s="372"/>
      <c r="I140" s="364">
        <f t="shared" si="2"/>
        <v>0</v>
      </c>
      <c r="J140" s="365"/>
    </row>
    <row r="141" spans="1:10" hidden="1" x14ac:dyDescent="0.2">
      <c r="A141" s="360"/>
      <c r="B141" s="398" t="e">
        <f>VLOOKUP(A141,Roster!A:B,2,FALSE)</f>
        <v>#N/A</v>
      </c>
      <c r="C141" s="366"/>
      <c r="D141" s="360"/>
      <c r="E141" s="376"/>
      <c r="F141" s="371"/>
      <c r="G141" s="371"/>
      <c r="H141" s="356"/>
      <c r="I141" s="361">
        <f t="shared" si="2"/>
        <v>0</v>
      </c>
      <c r="J141" s="360"/>
    </row>
    <row r="142" spans="1:10" hidden="1" x14ac:dyDescent="0.2">
      <c r="A142" s="365"/>
      <c r="B142" s="399" t="e">
        <f>VLOOKUP(A142,Roster!A:B,2,FALSE)</f>
        <v>#N/A</v>
      </c>
      <c r="C142" s="363"/>
      <c r="D142" s="365"/>
      <c r="E142" s="377"/>
      <c r="F142" s="372"/>
      <c r="G142" s="372"/>
      <c r="I142" s="364">
        <f t="shared" si="2"/>
        <v>0</v>
      </c>
      <c r="J142" s="365"/>
    </row>
    <row r="143" spans="1:10" hidden="1" x14ac:dyDescent="0.2">
      <c r="A143" s="360"/>
      <c r="B143" s="398" t="e">
        <f>VLOOKUP(A143,Roster!A:B,2,FALSE)</f>
        <v>#N/A</v>
      </c>
      <c r="C143" s="366"/>
      <c r="D143" s="360"/>
      <c r="E143" s="376"/>
      <c r="F143" s="371"/>
      <c r="G143" s="371"/>
      <c r="H143" s="356"/>
      <c r="I143" s="361">
        <f t="shared" si="2"/>
        <v>0</v>
      </c>
      <c r="J143" s="360"/>
    </row>
    <row r="144" spans="1:10" hidden="1" x14ac:dyDescent="0.2">
      <c r="A144" s="365"/>
      <c r="B144" s="399" t="e">
        <f>VLOOKUP(A144,Roster!A:B,2,FALSE)</f>
        <v>#N/A</v>
      </c>
      <c r="C144" s="363"/>
      <c r="D144" s="365"/>
      <c r="E144" s="377"/>
      <c r="F144" s="372"/>
      <c r="G144" s="372"/>
      <c r="I144" s="364">
        <f t="shared" si="2"/>
        <v>0</v>
      </c>
      <c r="J144" s="365"/>
    </row>
    <row r="145" spans="1:10" hidden="1" x14ac:dyDescent="0.2">
      <c r="A145" s="360"/>
      <c r="B145" s="398" t="e">
        <f>VLOOKUP(A145,Roster!A:B,2,FALSE)</f>
        <v>#N/A</v>
      </c>
      <c r="C145" s="366"/>
      <c r="D145" s="360"/>
      <c r="E145" s="376"/>
      <c r="F145" s="371"/>
      <c r="G145" s="371"/>
      <c r="H145" s="356"/>
      <c r="I145" s="361">
        <f t="shared" si="2"/>
        <v>0</v>
      </c>
      <c r="J145" s="360"/>
    </row>
    <row r="146" spans="1:10" hidden="1" x14ac:dyDescent="0.2">
      <c r="A146" s="365"/>
      <c r="B146" s="399" t="e">
        <f>VLOOKUP(A146,Roster!A:B,2,FALSE)</f>
        <v>#N/A</v>
      </c>
      <c r="C146" s="363"/>
      <c r="D146" s="365"/>
      <c r="E146" s="377"/>
      <c r="F146" s="372"/>
      <c r="G146" s="372"/>
      <c r="I146" s="364">
        <f t="shared" si="2"/>
        <v>0</v>
      </c>
      <c r="J146" s="365"/>
    </row>
    <row r="147" spans="1:10" hidden="1" x14ac:dyDescent="0.2">
      <c r="A147" s="360"/>
      <c r="B147" s="398" t="e">
        <f>VLOOKUP(A147,Roster!A:B,2,FALSE)</f>
        <v>#N/A</v>
      </c>
      <c r="C147" s="366"/>
      <c r="D147" s="360"/>
      <c r="E147" s="376"/>
      <c r="F147" s="371"/>
      <c r="G147" s="371"/>
      <c r="H147" s="356"/>
      <c r="I147" s="361">
        <f t="shared" si="2"/>
        <v>0</v>
      </c>
      <c r="J147" s="360"/>
    </row>
    <row r="148" spans="1:10" hidden="1" x14ac:dyDescent="0.2">
      <c r="A148" s="365"/>
      <c r="B148" s="399" t="e">
        <f>VLOOKUP(A148,Roster!A:B,2,FALSE)</f>
        <v>#N/A</v>
      </c>
      <c r="C148" s="363"/>
      <c r="D148" s="365"/>
      <c r="E148" s="377"/>
      <c r="F148" s="372"/>
      <c r="G148" s="372"/>
      <c r="I148" s="364">
        <f t="shared" si="2"/>
        <v>0</v>
      </c>
      <c r="J148" s="365"/>
    </row>
    <row r="149" spans="1:10" hidden="1" x14ac:dyDescent="0.2">
      <c r="A149" s="360"/>
      <c r="B149" s="398" t="e">
        <f>VLOOKUP(A149,Roster!A:B,2,FALSE)</f>
        <v>#N/A</v>
      </c>
      <c r="C149" s="366"/>
      <c r="D149" s="360"/>
      <c r="E149" s="376"/>
      <c r="F149" s="371"/>
      <c r="G149" s="371"/>
      <c r="H149" s="356"/>
      <c r="I149" s="361">
        <f t="shared" si="2"/>
        <v>0</v>
      </c>
      <c r="J149" s="360"/>
    </row>
    <row r="150" spans="1:10" hidden="1" x14ac:dyDescent="0.2">
      <c r="A150" s="365"/>
      <c r="B150" s="399" t="e">
        <f>VLOOKUP(A150,Roster!A:B,2,FALSE)</f>
        <v>#N/A</v>
      </c>
      <c r="C150" s="363"/>
      <c r="D150" s="365"/>
      <c r="E150" s="377"/>
      <c r="F150" s="372"/>
      <c r="G150" s="372"/>
      <c r="I150" s="364">
        <f t="shared" si="2"/>
        <v>0</v>
      </c>
      <c r="J150" s="365"/>
    </row>
    <row r="151" spans="1:10" hidden="1" x14ac:dyDescent="0.2">
      <c r="A151" s="358"/>
      <c r="B151" s="398" t="e">
        <f>VLOOKUP(A151,Roster!A:B,2,FALSE)</f>
        <v>#N/A</v>
      </c>
      <c r="C151" s="366"/>
      <c r="D151" s="360"/>
      <c r="E151" s="376"/>
      <c r="F151" s="371"/>
      <c r="G151" s="371"/>
      <c r="H151" s="356"/>
      <c r="I151" s="361">
        <f t="shared" si="2"/>
        <v>0</v>
      </c>
      <c r="J151" s="360"/>
    </row>
    <row r="152" spans="1:10" hidden="1" x14ac:dyDescent="0.2">
      <c r="A152" s="362"/>
      <c r="B152" s="399" t="e">
        <f>VLOOKUP(A152,Roster!A:B,2,FALSE)</f>
        <v>#N/A</v>
      </c>
      <c r="C152" s="363"/>
      <c r="D152" s="365"/>
      <c r="E152" s="377"/>
      <c r="F152" s="372"/>
      <c r="G152" s="372"/>
      <c r="I152" s="364">
        <f t="shared" si="2"/>
        <v>0</v>
      </c>
      <c r="J152" s="365"/>
    </row>
    <row r="153" spans="1:10" hidden="1" x14ac:dyDescent="0.2">
      <c r="A153" s="360"/>
      <c r="B153" s="398" t="e">
        <f>VLOOKUP(A153,Roster!A:B,2,FALSE)</f>
        <v>#N/A</v>
      </c>
      <c r="C153" s="366"/>
      <c r="D153" s="360"/>
      <c r="E153" s="376"/>
      <c r="F153" s="371"/>
      <c r="G153" s="371"/>
      <c r="H153" s="356"/>
      <c r="I153" s="361">
        <f t="shared" si="2"/>
        <v>0</v>
      </c>
      <c r="J153" s="360"/>
    </row>
    <row r="154" spans="1:10" hidden="1" x14ac:dyDescent="0.2">
      <c r="A154" s="362"/>
      <c r="B154" s="399" t="e">
        <f>VLOOKUP(A154,Roster!A:B,2,FALSE)</f>
        <v>#N/A</v>
      </c>
      <c r="C154" s="363"/>
      <c r="D154" s="365"/>
      <c r="E154" s="377"/>
      <c r="F154" s="372"/>
      <c r="G154" s="372"/>
      <c r="I154" s="364">
        <f t="shared" si="2"/>
        <v>0</v>
      </c>
      <c r="J154" s="365"/>
    </row>
    <row r="155" spans="1:10" hidden="1" x14ac:dyDescent="0.2">
      <c r="A155" s="360"/>
      <c r="B155" s="398" t="e">
        <f>VLOOKUP(A155,Roster!A:B,2,FALSE)</f>
        <v>#N/A</v>
      </c>
      <c r="C155" s="366"/>
      <c r="D155" s="360"/>
      <c r="E155" s="376"/>
      <c r="F155" s="371"/>
      <c r="G155" s="371"/>
      <c r="H155" s="356"/>
      <c r="I155" s="361">
        <f t="shared" si="2"/>
        <v>0</v>
      </c>
      <c r="J155" s="360"/>
    </row>
    <row r="156" spans="1:10" hidden="1" x14ac:dyDescent="0.2">
      <c r="A156" s="362"/>
      <c r="B156" s="399" t="e">
        <f>VLOOKUP(A156,Roster!A:B,2,FALSE)</f>
        <v>#N/A</v>
      </c>
      <c r="C156" s="363"/>
      <c r="D156" s="365"/>
      <c r="E156" s="377"/>
      <c r="F156" s="372"/>
      <c r="G156" s="372"/>
      <c r="I156" s="364">
        <f t="shared" si="2"/>
        <v>0</v>
      </c>
      <c r="J156" s="365"/>
    </row>
    <row r="157" spans="1:10" hidden="1" x14ac:dyDescent="0.2">
      <c r="A157" s="358"/>
      <c r="B157" s="398" t="e">
        <f>VLOOKUP(A157,Roster!A:B,2,FALSE)</f>
        <v>#N/A</v>
      </c>
      <c r="C157" s="366"/>
      <c r="D157" s="360"/>
      <c r="E157" s="376"/>
      <c r="F157" s="371"/>
      <c r="G157" s="371"/>
      <c r="H157" s="356"/>
      <c r="I157" s="361">
        <f t="shared" si="2"/>
        <v>0</v>
      </c>
      <c r="J157" s="360"/>
    </row>
    <row r="158" spans="1:10" hidden="1" x14ac:dyDescent="0.2">
      <c r="A158" s="362"/>
      <c r="B158" s="399" t="e">
        <f>VLOOKUP(A158,Roster!A:B,2,FALSE)</f>
        <v>#N/A</v>
      </c>
      <c r="C158" s="363"/>
      <c r="D158" s="365"/>
      <c r="E158" s="377"/>
      <c r="F158" s="372"/>
      <c r="G158" s="372"/>
      <c r="I158" s="364">
        <f t="shared" si="2"/>
        <v>0</v>
      </c>
      <c r="J158" s="365"/>
    </row>
    <row r="159" spans="1:10" hidden="1" x14ac:dyDescent="0.2">
      <c r="A159" s="360"/>
      <c r="B159" s="398" t="e">
        <f>VLOOKUP(A159,Roster!A:B,2,FALSE)</f>
        <v>#N/A</v>
      </c>
      <c r="C159" s="366"/>
      <c r="D159" s="360"/>
      <c r="E159" s="376"/>
      <c r="F159" s="371"/>
      <c r="G159" s="371"/>
      <c r="H159" s="356"/>
      <c r="I159" s="361">
        <f t="shared" si="2"/>
        <v>0</v>
      </c>
      <c r="J159" s="360"/>
    </row>
    <row r="160" spans="1:10" hidden="1" x14ac:dyDescent="0.2">
      <c r="A160" s="362"/>
      <c r="B160" s="399" t="e">
        <f>VLOOKUP(A160,Roster!A:B,2,FALSE)</f>
        <v>#N/A</v>
      </c>
      <c r="C160" s="363"/>
      <c r="D160" s="365"/>
      <c r="E160" s="377"/>
      <c r="F160" s="372"/>
      <c r="G160" s="372"/>
      <c r="I160" s="364">
        <f t="shared" si="2"/>
        <v>0</v>
      </c>
      <c r="J160" s="365"/>
    </row>
    <row r="161" spans="1:10" hidden="1" x14ac:dyDescent="0.2">
      <c r="A161" s="358"/>
      <c r="B161" s="398" t="e">
        <f>VLOOKUP(A161,Roster!A:B,2,FALSE)</f>
        <v>#N/A</v>
      </c>
      <c r="C161" s="366"/>
      <c r="D161" s="360"/>
      <c r="E161" s="376"/>
      <c r="F161" s="371"/>
      <c r="G161" s="371"/>
      <c r="H161" s="356"/>
      <c r="I161" s="361">
        <f t="shared" si="2"/>
        <v>0</v>
      </c>
      <c r="J161" s="360"/>
    </row>
    <row r="162" spans="1:10" hidden="1" x14ac:dyDescent="0.2">
      <c r="A162" s="367"/>
      <c r="B162" s="399" t="e">
        <f>VLOOKUP(A162,Roster!A:B,2,FALSE)</f>
        <v>#N/A</v>
      </c>
      <c r="C162" s="363"/>
      <c r="D162" s="365"/>
      <c r="E162" s="377"/>
      <c r="F162" s="372"/>
      <c r="G162" s="372"/>
      <c r="I162" s="364">
        <f t="shared" si="2"/>
        <v>0</v>
      </c>
      <c r="J162" s="365"/>
    </row>
    <row r="163" spans="1:10" hidden="1" x14ac:dyDescent="0.2">
      <c r="A163" s="358"/>
      <c r="B163" s="398" t="e">
        <f>VLOOKUP(A163,Roster!A:B,2,FALSE)</f>
        <v>#N/A</v>
      </c>
      <c r="C163" s="366"/>
      <c r="D163" s="360"/>
      <c r="E163" s="376"/>
      <c r="F163" s="371"/>
      <c r="G163" s="371"/>
      <c r="H163" s="356"/>
      <c r="I163" s="361">
        <f t="shared" si="2"/>
        <v>0</v>
      </c>
      <c r="J163" s="360"/>
    </row>
    <row r="164" spans="1:10" hidden="1" x14ac:dyDescent="0.2">
      <c r="A164" s="367"/>
      <c r="B164" s="399" t="e">
        <f>VLOOKUP(A164,Roster!A:B,2,FALSE)</f>
        <v>#N/A</v>
      </c>
      <c r="C164" s="363"/>
      <c r="D164" s="365"/>
      <c r="E164" s="377"/>
      <c r="F164" s="372"/>
      <c r="G164" s="372"/>
      <c r="I164" s="364">
        <f t="shared" si="2"/>
        <v>0</v>
      </c>
      <c r="J164" s="365"/>
    </row>
    <row r="165" spans="1:10" hidden="1" x14ac:dyDescent="0.2">
      <c r="A165" s="358"/>
      <c r="B165" s="398" t="e">
        <f>VLOOKUP(A165,Roster!A:B,2,FALSE)</f>
        <v>#N/A</v>
      </c>
      <c r="C165" s="366"/>
      <c r="D165" s="360"/>
      <c r="E165" s="376"/>
      <c r="F165" s="371"/>
      <c r="G165" s="371"/>
      <c r="H165" s="356"/>
      <c r="I165" s="361">
        <f t="shared" si="2"/>
        <v>0</v>
      </c>
      <c r="J165" s="360"/>
    </row>
    <row r="166" spans="1:10" hidden="1" x14ac:dyDescent="0.2">
      <c r="A166" s="367"/>
      <c r="B166" s="399" t="e">
        <f>VLOOKUP(A166,Roster!A:B,2,FALSE)</f>
        <v>#N/A</v>
      </c>
      <c r="C166" s="363"/>
      <c r="D166" s="365"/>
      <c r="E166" s="377"/>
      <c r="F166" s="372"/>
      <c r="G166" s="372"/>
      <c r="I166" s="364">
        <f t="shared" si="2"/>
        <v>0</v>
      </c>
      <c r="J166" s="365"/>
    </row>
    <row r="167" spans="1:10" hidden="1" x14ac:dyDescent="0.2">
      <c r="A167" s="358"/>
      <c r="B167" s="398" t="e">
        <f>VLOOKUP(A167,Roster!A:B,2,FALSE)</f>
        <v>#N/A</v>
      </c>
      <c r="C167" s="366"/>
      <c r="D167" s="360"/>
      <c r="E167" s="376"/>
      <c r="F167" s="371"/>
      <c r="G167" s="371"/>
      <c r="H167" s="356"/>
      <c r="I167" s="361">
        <f t="shared" si="2"/>
        <v>0</v>
      </c>
      <c r="J167" s="360"/>
    </row>
    <row r="168" spans="1:10" hidden="1" x14ac:dyDescent="0.2">
      <c r="A168" s="367"/>
      <c r="B168" s="399" t="e">
        <f>VLOOKUP(A168,Roster!A:B,2,FALSE)</f>
        <v>#N/A</v>
      </c>
      <c r="C168" s="363"/>
      <c r="D168" s="365"/>
      <c r="E168" s="377"/>
      <c r="F168" s="372"/>
      <c r="G168" s="372"/>
      <c r="I168" s="364">
        <f t="shared" si="2"/>
        <v>0</v>
      </c>
      <c r="J168" s="365"/>
    </row>
    <row r="169" spans="1:10" hidden="1" x14ac:dyDescent="0.2">
      <c r="A169" s="358"/>
      <c r="B169" s="398" t="e">
        <f>VLOOKUP(A169,Roster!A:B,2,FALSE)</f>
        <v>#N/A</v>
      </c>
      <c r="C169" s="366"/>
      <c r="D169" s="360"/>
      <c r="E169" s="376"/>
      <c r="F169" s="371"/>
      <c r="G169" s="371"/>
      <c r="H169" s="356"/>
      <c r="I169" s="361">
        <f t="shared" si="2"/>
        <v>0</v>
      </c>
      <c r="J169" s="360"/>
    </row>
    <row r="170" spans="1:10" hidden="1" x14ac:dyDescent="0.2">
      <c r="A170" s="367"/>
      <c r="B170" s="399" t="e">
        <f>VLOOKUP(A170,Roster!A:B,2,FALSE)</f>
        <v>#N/A</v>
      </c>
      <c r="C170" s="363"/>
      <c r="D170" s="365"/>
      <c r="E170" s="377"/>
      <c r="F170" s="372"/>
      <c r="G170" s="372"/>
      <c r="I170" s="364">
        <f t="shared" si="2"/>
        <v>0</v>
      </c>
      <c r="J170" s="365"/>
    </row>
    <row r="171" spans="1:10" hidden="1" x14ac:dyDescent="0.2">
      <c r="A171" s="358"/>
      <c r="B171" s="398" t="e">
        <f>VLOOKUP(A171,Roster!A:B,2,FALSE)</f>
        <v>#N/A</v>
      </c>
      <c r="C171" s="366"/>
      <c r="D171" s="360"/>
      <c r="E171" s="376"/>
      <c r="F171" s="371"/>
      <c r="G171" s="371"/>
      <c r="H171" s="356"/>
      <c r="I171" s="361">
        <f t="shared" si="2"/>
        <v>0</v>
      </c>
      <c r="J171" s="360"/>
    </row>
    <row r="172" spans="1:10" hidden="1" x14ac:dyDescent="0.2">
      <c r="A172" s="367"/>
      <c r="B172" s="399" t="e">
        <f>VLOOKUP(A172,Roster!A:B,2,FALSE)</f>
        <v>#N/A</v>
      </c>
      <c r="C172" s="363"/>
      <c r="D172" s="365"/>
      <c r="E172" s="377"/>
      <c r="F172" s="372"/>
      <c r="G172" s="372"/>
      <c r="I172" s="364">
        <f t="shared" si="2"/>
        <v>0</v>
      </c>
      <c r="J172" s="365"/>
    </row>
    <row r="173" spans="1:10" hidden="1" x14ac:dyDescent="0.2">
      <c r="A173" s="358"/>
      <c r="B173" s="398" t="e">
        <f>VLOOKUP(A173,Roster!A:B,2,FALSE)</f>
        <v>#N/A</v>
      </c>
      <c r="C173" s="366"/>
      <c r="D173" s="360"/>
      <c r="E173" s="376"/>
      <c r="F173" s="371"/>
      <c r="G173" s="371"/>
      <c r="H173" s="356"/>
      <c r="I173" s="361">
        <f t="shared" si="2"/>
        <v>0</v>
      </c>
      <c r="J173" s="360"/>
    </row>
    <row r="174" spans="1:10" hidden="1" x14ac:dyDescent="0.2">
      <c r="A174" s="367"/>
      <c r="B174" s="399" t="e">
        <f>VLOOKUP(A174,Roster!A:B,2,FALSE)</f>
        <v>#N/A</v>
      </c>
      <c r="C174" s="363"/>
      <c r="D174" s="365"/>
      <c r="E174" s="377"/>
      <c r="F174" s="372"/>
      <c r="G174" s="372"/>
      <c r="I174" s="364">
        <f t="shared" si="2"/>
        <v>0</v>
      </c>
      <c r="J174" s="365"/>
    </row>
    <row r="175" spans="1:10" hidden="1" x14ac:dyDescent="0.2">
      <c r="A175" s="358"/>
      <c r="B175" s="398" t="e">
        <f>VLOOKUP(A175,Roster!A:B,2,FALSE)</f>
        <v>#N/A</v>
      </c>
      <c r="C175" s="366"/>
      <c r="D175" s="360"/>
      <c r="E175" s="376"/>
      <c r="F175" s="371"/>
      <c r="G175" s="371"/>
      <c r="H175" s="356"/>
      <c r="I175" s="361">
        <f t="shared" si="2"/>
        <v>0</v>
      </c>
      <c r="J175" s="360"/>
    </row>
    <row r="176" spans="1:10" hidden="1" x14ac:dyDescent="0.2">
      <c r="A176" s="367"/>
      <c r="B176" s="399" t="e">
        <f>VLOOKUP(A176,Roster!A:B,2,FALSE)</f>
        <v>#N/A</v>
      </c>
      <c r="C176" s="363"/>
      <c r="D176" s="365"/>
      <c r="E176" s="377"/>
      <c r="F176" s="372"/>
      <c r="G176" s="372"/>
      <c r="I176" s="364">
        <f t="shared" si="2"/>
        <v>0</v>
      </c>
      <c r="J176" s="365"/>
    </row>
    <row r="177" spans="1:10" hidden="1" x14ac:dyDescent="0.2">
      <c r="A177" s="369"/>
      <c r="B177" s="398" t="e">
        <f>VLOOKUP(A177,Roster!A:B,2,FALSE)</f>
        <v>#N/A</v>
      </c>
      <c r="C177" s="366"/>
      <c r="D177" s="360"/>
      <c r="E177" s="376"/>
      <c r="F177" s="371"/>
      <c r="G177" s="371"/>
      <c r="H177" s="356"/>
      <c r="I177" s="361">
        <f t="shared" si="2"/>
        <v>0</v>
      </c>
      <c r="J177" s="360"/>
    </row>
    <row r="178" spans="1:10" hidden="1" x14ac:dyDescent="0.2">
      <c r="A178" s="370"/>
      <c r="B178" s="399" t="e">
        <f>VLOOKUP(A178,Roster!A:B,2,FALSE)</f>
        <v>#N/A</v>
      </c>
      <c r="C178" s="363"/>
      <c r="D178" s="365"/>
      <c r="E178" s="377"/>
      <c r="F178" s="372"/>
      <c r="G178" s="372"/>
      <c r="I178" s="364">
        <f t="shared" si="2"/>
        <v>0</v>
      </c>
      <c r="J178" s="365"/>
    </row>
    <row r="179" spans="1:10" hidden="1" x14ac:dyDescent="0.2">
      <c r="A179" s="369"/>
      <c r="B179" s="398" t="e">
        <f>VLOOKUP(A179,Roster!A:B,2,FALSE)</f>
        <v>#N/A</v>
      </c>
      <c r="C179" s="366"/>
      <c r="D179" s="360"/>
      <c r="E179" s="376"/>
      <c r="F179" s="371"/>
      <c r="G179" s="371"/>
      <c r="H179" s="356"/>
      <c r="I179" s="361">
        <f t="shared" si="2"/>
        <v>0</v>
      </c>
      <c r="J179" s="360"/>
    </row>
    <row r="180" spans="1:10" hidden="1" x14ac:dyDescent="0.2">
      <c r="A180" s="370"/>
      <c r="B180" s="399" t="e">
        <f>VLOOKUP(A180,Roster!A:B,2,FALSE)</f>
        <v>#N/A</v>
      </c>
      <c r="C180" s="363"/>
      <c r="D180" s="365"/>
      <c r="E180" s="377"/>
      <c r="F180" s="372"/>
      <c r="G180" s="372"/>
      <c r="I180" s="364">
        <f t="shared" si="2"/>
        <v>0</v>
      </c>
      <c r="J180" s="365"/>
    </row>
    <row r="181" spans="1:10" hidden="1" x14ac:dyDescent="0.2">
      <c r="A181" s="369"/>
      <c r="B181" s="398" t="e">
        <f>VLOOKUP(A181,Roster!A:B,2,FALSE)</f>
        <v>#N/A</v>
      </c>
      <c r="C181" s="366"/>
      <c r="D181" s="360"/>
      <c r="E181" s="376"/>
      <c r="F181" s="371"/>
      <c r="G181" s="371"/>
      <c r="H181" s="356"/>
      <c r="I181" s="361">
        <f t="shared" si="2"/>
        <v>0</v>
      </c>
      <c r="J181" s="360"/>
    </row>
    <row r="182" spans="1:10" hidden="1" x14ac:dyDescent="0.2">
      <c r="A182" s="370"/>
      <c r="B182" s="399" t="e">
        <f>VLOOKUP(A182,Roster!A:B,2,FALSE)</f>
        <v>#N/A</v>
      </c>
      <c r="C182" s="363"/>
      <c r="D182" s="365"/>
      <c r="E182" s="377"/>
      <c r="F182" s="372"/>
      <c r="G182" s="372"/>
      <c r="I182" s="364">
        <f t="shared" si="2"/>
        <v>0</v>
      </c>
      <c r="J182" s="365"/>
    </row>
    <row r="183" spans="1:10" hidden="1" x14ac:dyDescent="0.2">
      <c r="A183" s="369"/>
      <c r="B183" s="398" t="e">
        <f>VLOOKUP(A183,Roster!A:B,2,FALSE)</f>
        <v>#N/A</v>
      </c>
      <c r="C183" s="366"/>
      <c r="D183" s="360"/>
      <c r="E183" s="376"/>
      <c r="F183" s="371"/>
      <c r="G183" s="371"/>
      <c r="H183" s="356"/>
      <c r="I183" s="361">
        <f t="shared" si="2"/>
        <v>0</v>
      </c>
      <c r="J183" s="360"/>
    </row>
    <row r="184" spans="1:10" hidden="1" x14ac:dyDescent="0.2">
      <c r="A184" s="370"/>
      <c r="B184" s="399" t="e">
        <f>VLOOKUP(A184,Roster!A:B,2,FALSE)</f>
        <v>#N/A</v>
      </c>
      <c r="C184" s="363"/>
      <c r="D184" s="365"/>
      <c r="E184" s="377"/>
      <c r="F184" s="372"/>
      <c r="G184" s="372"/>
      <c r="I184" s="364">
        <f t="shared" si="2"/>
        <v>0</v>
      </c>
      <c r="J184" s="365"/>
    </row>
    <row r="185" spans="1:10" hidden="1" x14ac:dyDescent="0.2">
      <c r="A185" s="369"/>
      <c r="B185" s="398" t="e">
        <f>VLOOKUP(A185,Roster!A:B,2,FALSE)</f>
        <v>#N/A</v>
      </c>
      <c r="C185" s="366"/>
      <c r="D185" s="360"/>
      <c r="E185" s="376"/>
      <c r="F185" s="371"/>
      <c r="G185" s="371"/>
      <c r="H185" s="356"/>
      <c r="I185" s="361">
        <f t="shared" si="2"/>
        <v>0</v>
      </c>
      <c r="J185" s="360"/>
    </row>
    <row r="186" spans="1:10" hidden="1" x14ac:dyDescent="0.2">
      <c r="A186" s="370"/>
      <c r="B186" s="399" t="e">
        <f>VLOOKUP(A186,Roster!A:B,2,FALSE)</f>
        <v>#N/A</v>
      </c>
      <c r="C186" s="363"/>
      <c r="D186" s="365"/>
      <c r="E186" s="377"/>
      <c r="F186" s="372"/>
      <c r="G186" s="372"/>
      <c r="I186" s="364">
        <f t="shared" si="2"/>
        <v>0</v>
      </c>
      <c r="J186" s="365"/>
    </row>
    <row r="187" spans="1:10" hidden="1" x14ac:dyDescent="0.2">
      <c r="A187" s="369"/>
      <c r="B187" s="398" t="e">
        <f>VLOOKUP(A187,Roster!A:B,2,FALSE)</f>
        <v>#N/A</v>
      </c>
      <c r="C187" s="366"/>
      <c r="D187" s="360"/>
      <c r="E187" s="376"/>
      <c r="F187" s="371"/>
      <c r="G187" s="371"/>
      <c r="H187" s="356"/>
      <c r="I187" s="361">
        <f t="shared" si="2"/>
        <v>0</v>
      </c>
      <c r="J187" s="360"/>
    </row>
    <row r="188" spans="1:10" hidden="1" x14ac:dyDescent="0.2">
      <c r="A188" s="370"/>
      <c r="B188" s="399" t="e">
        <f>VLOOKUP(A188,Roster!A:B,2,FALSE)</f>
        <v>#N/A</v>
      </c>
      <c r="C188" s="363"/>
      <c r="D188" s="365"/>
      <c r="E188" s="377"/>
      <c r="F188" s="372"/>
      <c r="G188" s="372"/>
      <c r="I188" s="364">
        <f t="shared" si="2"/>
        <v>0</v>
      </c>
      <c r="J188" s="365"/>
    </row>
    <row r="189" spans="1:10" hidden="1" x14ac:dyDescent="0.2">
      <c r="A189" s="369"/>
      <c r="B189" s="398" t="e">
        <f>VLOOKUP(A189,Roster!A:B,2,FALSE)</f>
        <v>#N/A</v>
      </c>
      <c r="C189" s="366"/>
      <c r="D189" s="360"/>
      <c r="E189" s="376"/>
      <c r="F189" s="371"/>
      <c r="G189" s="371"/>
      <c r="H189" s="356"/>
      <c r="I189" s="361">
        <f t="shared" si="2"/>
        <v>0</v>
      </c>
      <c r="J189" s="360"/>
    </row>
    <row r="190" spans="1:10" hidden="1" x14ac:dyDescent="0.2">
      <c r="A190" s="370"/>
      <c r="B190" s="399" t="e">
        <f>VLOOKUP(A190,Roster!A:B,2,FALSE)</f>
        <v>#N/A</v>
      </c>
      <c r="C190" s="363"/>
      <c r="D190" s="365"/>
      <c r="E190" s="377"/>
      <c r="F190" s="372"/>
      <c r="G190" s="372"/>
      <c r="I190" s="364">
        <f t="shared" si="2"/>
        <v>0</v>
      </c>
      <c r="J190" s="365"/>
    </row>
    <row r="191" spans="1:10" hidden="1" x14ac:dyDescent="0.2">
      <c r="A191" s="369"/>
      <c r="B191" s="398" t="e">
        <f>VLOOKUP(A191,Roster!A:B,2,FALSE)</f>
        <v>#N/A</v>
      </c>
      <c r="C191" s="366"/>
      <c r="D191" s="360"/>
      <c r="E191" s="376"/>
      <c r="F191" s="371"/>
      <c r="G191" s="371"/>
      <c r="H191" s="356"/>
      <c r="I191" s="361">
        <f t="shared" si="2"/>
        <v>0</v>
      </c>
      <c r="J191" s="360"/>
    </row>
    <row r="192" spans="1:10" hidden="1" x14ac:dyDescent="0.2">
      <c r="A192" s="370"/>
      <c r="B192" s="399" t="e">
        <f>VLOOKUP(A192,Roster!A:B,2,FALSE)</f>
        <v>#N/A</v>
      </c>
      <c r="C192" s="363"/>
      <c r="D192" s="365"/>
      <c r="E192" s="377"/>
      <c r="F192" s="372"/>
      <c r="G192" s="372"/>
      <c r="I192" s="364">
        <f t="shared" si="2"/>
        <v>0</v>
      </c>
      <c r="J192" s="365"/>
    </row>
    <row r="193" spans="1:10" hidden="1" x14ac:dyDescent="0.2">
      <c r="A193" s="369"/>
      <c r="B193" s="398" t="e">
        <f>VLOOKUP(A193,Roster!A:B,2,FALSE)</f>
        <v>#N/A</v>
      </c>
      <c r="C193" s="366"/>
      <c r="D193" s="360"/>
      <c r="E193" s="376"/>
      <c r="F193" s="371"/>
      <c r="G193" s="371"/>
      <c r="H193" s="356"/>
      <c r="I193" s="361">
        <f t="shared" si="2"/>
        <v>0</v>
      </c>
      <c r="J193" s="360"/>
    </row>
    <row r="194" spans="1:10" hidden="1" x14ac:dyDescent="0.2">
      <c r="A194" s="370"/>
      <c r="B194" s="399" t="e">
        <f>VLOOKUP(A194,Roster!A:B,2,FALSE)</f>
        <v>#N/A</v>
      </c>
      <c r="C194" s="363"/>
      <c r="D194" s="365"/>
      <c r="E194" s="377"/>
      <c r="F194" s="372"/>
      <c r="G194" s="372"/>
      <c r="I194" s="364">
        <f t="shared" si="2"/>
        <v>0</v>
      </c>
      <c r="J194" s="365"/>
    </row>
    <row r="195" spans="1:10" hidden="1" x14ac:dyDescent="0.2">
      <c r="A195" s="369"/>
      <c r="B195" s="398" t="e">
        <f>VLOOKUP(A195,Roster!A:B,2,FALSE)</f>
        <v>#N/A</v>
      </c>
      <c r="C195" s="366"/>
      <c r="D195" s="360"/>
      <c r="E195" s="376"/>
      <c r="F195" s="371"/>
      <c r="G195" s="371"/>
      <c r="H195" s="356"/>
      <c r="I195" s="361">
        <f t="shared" si="2"/>
        <v>0</v>
      </c>
      <c r="J195" s="360"/>
    </row>
    <row r="196" spans="1:10" hidden="1" x14ac:dyDescent="0.2">
      <c r="A196" s="370"/>
      <c r="B196" s="399" t="e">
        <f>VLOOKUP(A196,Roster!A:B,2,FALSE)</f>
        <v>#N/A</v>
      </c>
      <c r="C196" s="363"/>
      <c r="D196" s="365"/>
      <c r="E196" s="377"/>
      <c r="F196" s="372"/>
      <c r="G196" s="372"/>
      <c r="I196" s="364">
        <f t="shared" ref="I196:I259" si="3">E196+F196+G196</f>
        <v>0</v>
      </c>
      <c r="J196" s="365"/>
    </row>
    <row r="197" spans="1:10" hidden="1" x14ac:dyDescent="0.2">
      <c r="A197" s="369"/>
      <c r="B197" s="398" t="e">
        <f>VLOOKUP(A197,Roster!A:B,2,FALSE)</f>
        <v>#N/A</v>
      </c>
      <c r="C197" s="366"/>
      <c r="D197" s="360"/>
      <c r="E197" s="376"/>
      <c r="F197" s="371"/>
      <c r="G197" s="371"/>
      <c r="H197" s="356"/>
      <c r="I197" s="361">
        <f t="shared" si="3"/>
        <v>0</v>
      </c>
      <c r="J197" s="360"/>
    </row>
    <row r="198" spans="1:10" hidden="1" x14ac:dyDescent="0.2">
      <c r="A198" s="370"/>
      <c r="B198" s="399" t="e">
        <f>VLOOKUP(A198,Roster!A:B,2,FALSE)</f>
        <v>#N/A</v>
      </c>
      <c r="C198" s="363"/>
      <c r="D198" s="365"/>
      <c r="E198" s="377"/>
      <c r="F198" s="372"/>
      <c r="G198" s="372"/>
      <c r="I198" s="364">
        <f t="shared" si="3"/>
        <v>0</v>
      </c>
      <c r="J198" s="365"/>
    </row>
    <row r="199" spans="1:10" hidden="1" x14ac:dyDescent="0.2">
      <c r="A199" s="369"/>
      <c r="B199" s="398" t="e">
        <f>VLOOKUP(A199,Roster!A:B,2,FALSE)</f>
        <v>#N/A</v>
      </c>
      <c r="C199" s="366"/>
      <c r="D199" s="360"/>
      <c r="E199" s="376"/>
      <c r="F199" s="371"/>
      <c r="G199" s="371"/>
      <c r="H199" s="356"/>
      <c r="I199" s="361">
        <f t="shared" si="3"/>
        <v>0</v>
      </c>
      <c r="J199" s="360"/>
    </row>
    <row r="200" spans="1:10" hidden="1" x14ac:dyDescent="0.2">
      <c r="A200" s="370"/>
      <c r="B200" s="399" t="e">
        <f>VLOOKUP(A200,Roster!A:B,2,FALSE)</f>
        <v>#N/A</v>
      </c>
      <c r="C200" s="363"/>
      <c r="D200" s="365"/>
      <c r="E200" s="377"/>
      <c r="F200" s="372"/>
      <c r="G200" s="372"/>
      <c r="I200" s="364">
        <f t="shared" si="3"/>
        <v>0</v>
      </c>
      <c r="J200" s="365"/>
    </row>
    <row r="201" spans="1:10" hidden="1" x14ac:dyDescent="0.2">
      <c r="A201" s="369"/>
      <c r="B201" s="398" t="e">
        <f>VLOOKUP(A201,Roster!A:B,2,FALSE)</f>
        <v>#N/A</v>
      </c>
      <c r="C201" s="366"/>
      <c r="D201" s="360"/>
      <c r="E201" s="376"/>
      <c r="F201" s="371"/>
      <c r="G201" s="371"/>
      <c r="H201" s="356"/>
      <c r="I201" s="361">
        <f t="shared" si="3"/>
        <v>0</v>
      </c>
      <c r="J201" s="360"/>
    </row>
    <row r="202" spans="1:10" hidden="1" x14ac:dyDescent="0.2">
      <c r="A202" s="370"/>
      <c r="B202" s="399" t="e">
        <f>VLOOKUP(A202,Roster!A:B,2,FALSE)</f>
        <v>#N/A</v>
      </c>
      <c r="C202" s="363"/>
      <c r="D202" s="365"/>
      <c r="E202" s="377"/>
      <c r="F202" s="372"/>
      <c r="G202" s="372"/>
      <c r="I202" s="364">
        <f t="shared" si="3"/>
        <v>0</v>
      </c>
      <c r="J202" s="365"/>
    </row>
    <row r="203" spans="1:10" hidden="1" x14ac:dyDescent="0.2">
      <c r="A203" s="358"/>
      <c r="B203" s="398" t="e">
        <f>VLOOKUP(A203,Roster!A:B,2,FALSE)</f>
        <v>#N/A</v>
      </c>
      <c r="C203" s="366"/>
      <c r="D203" s="360"/>
      <c r="E203" s="376"/>
      <c r="F203" s="371"/>
      <c r="G203" s="371"/>
      <c r="H203" s="356"/>
      <c r="I203" s="361">
        <f t="shared" si="3"/>
        <v>0</v>
      </c>
      <c r="J203" s="360"/>
    </row>
    <row r="204" spans="1:10" hidden="1" x14ac:dyDescent="0.2">
      <c r="A204" s="367"/>
      <c r="B204" s="399" t="e">
        <f>VLOOKUP(A204,Roster!A:B,2,FALSE)</f>
        <v>#N/A</v>
      </c>
      <c r="C204" s="363"/>
      <c r="D204" s="365"/>
      <c r="E204" s="377"/>
      <c r="F204" s="372"/>
      <c r="G204" s="372"/>
      <c r="I204" s="364">
        <f t="shared" si="3"/>
        <v>0</v>
      </c>
      <c r="J204" s="365"/>
    </row>
    <row r="205" spans="1:10" hidden="1" x14ac:dyDescent="0.2">
      <c r="A205" s="358"/>
      <c r="B205" s="398" t="e">
        <f>VLOOKUP(A205,Roster!A:B,2,FALSE)</f>
        <v>#N/A</v>
      </c>
      <c r="C205" s="366"/>
      <c r="D205" s="360"/>
      <c r="E205" s="376"/>
      <c r="F205" s="371"/>
      <c r="G205" s="371"/>
      <c r="H205" s="356"/>
      <c r="I205" s="361">
        <f t="shared" si="3"/>
        <v>0</v>
      </c>
      <c r="J205" s="360"/>
    </row>
    <row r="206" spans="1:10" hidden="1" x14ac:dyDescent="0.2">
      <c r="A206" s="367"/>
      <c r="B206" s="399" t="e">
        <f>VLOOKUP(A206,Roster!A:B,2,FALSE)</f>
        <v>#N/A</v>
      </c>
      <c r="C206" s="363"/>
      <c r="D206" s="365"/>
      <c r="E206" s="377"/>
      <c r="F206" s="372"/>
      <c r="G206" s="372"/>
      <c r="I206" s="364">
        <f t="shared" si="3"/>
        <v>0</v>
      </c>
      <c r="J206" s="365"/>
    </row>
    <row r="207" spans="1:10" hidden="1" x14ac:dyDescent="0.2">
      <c r="A207" s="358"/>
      <c r="B207" s="398" t="e">
        <f>VLOOKUP(A207,Roster!A:B,2,FALSE)</f>
        <v>#N/A</v>
      </c>
      <c r="C207" s="366"/>
      <c r="D207" s="360"/>
      <c r="E207" s="376"/>
      <c r="F207" s="371"/>
      <c r="G207" s="371"/>
      <c r="H207" s="356"/>
      <c r="I207" s="361">
        <f t="shared" si="3"/>
        <v>0</v>
      </c>
      <c r="J207" s="360"/>
    </row>
    <row r="208" spans="1:10" hidden="1" x14ac:dyDescent="0.2">
      <c r="A208" s="367"/>
      <c r="B208" s="399" t="e">
        <f>VLOOKUP(A208,Roster!A:B,2,FALSE)</f>
        <v>#N/A</v>
      </c>
      <c r="C208" s="363"/>
      <c r="D208" s="365"/>
      <c r="E208" s="377"/>
      <c r="F208" s="372"/>
      <c r="G208" s="372"/>
      <c r="I208" s="364">
        <f t="shared" si="3"/>
        <v>0</v>
      </c>
      <c r="J208" s="365"/>
    </row>
    <row r="209" spans="1:10" hidden="1" x14ac:dyDescent="0.2">
      <c r="A209" s="369"/>
      <c r="B209" s="398" t="e">
        <f>VLOOKUP(A209,Roster!A:B,2,FALSE)</f>
        <v>#N/A</v>
      </c>
      <c r="C209" s="366"/>
      <c r="D209" s="360"/>
      <c r="E209" s="376"/>
      <c r="F209" s="371"/>
      <c r="G209" s="371"/>
      <c r="H209" s="356"/>
      <c r="I209" s="361">
        <f t="shared" si="3"/>
        <v>0</v>
      </c>
      <c r="J209" s="360"/>
    </row>
    <row r="210" spans="1:10" hidden="1" x14ac:dyDescent="0.2">
      <c r="A210" s="370"/>
      <c r="B210" s="399" t="e">
        <f>VLOOKUP(A210,Roster!A:B,2,FALSE)</f>
        <v>#N/A</v>
      </c>
      <c r="C210" s="363"/>
      <c r="D210" s="365"/>
      <c r="E210" s="377"/>
      <c r="F210" s="372"/>
      <c r="G210" s="372"/>
      <c r="I210" s="364">
        <f t="shared" si="3"/>
        <v>0</v>
      </c>
      <c r="J210" s="365"/>
    </row>
    <row r="211" spans="1:10" hidden="1" x14ac:dyDescent="0.2">
      <c r="A211" s="360"/>
      <c r="B211" s="398" t="e">
        <f>VLOOKUP(A211,Roster!A:B,2,FALSE)</f>
        <v>#N/A</v>
      </c>
      <c r="C211" s="366"/>
      <c r="D211" s="360"/>
      <c r="E211" s="376"/>
      <c r="F211" s="371"/>
      <c r="G211" s="371"/>
      <c r="H211" s="356"/>
      <c r="I211" s="361">
        <f t="shared" si="3"/>
        <v>0</v>
      </c>
      <c r="J211" s="360"/>
    </row>
    <row r="212" spans="1:10" hidden="1" x14ac:dyDescent="0.2">
      <c r="A212" s="365"/>
      <c r="B212" s="399" t="e">
        <f>VLOOKUP(A212,Roster!A:B,2,FALSE)</f>
        <v>#N/A</v>
      </c>
      <c r="C212" s="363"/>
      <c r="D212" s="365"/>
      <c r="E212" s="377"/>
      <c r="F212" s="372"/>
      <c r="G212" s="372"/>
      <c r="I212" s="364">
        <f t="shared" si="3"/>
        <v>0</v>
      </c>
      <c r="J212" s="365"/>
    </row>
    <row r="213" spans="1:10" hidden="1" x14ac:dyDescent="0.2">
      <c r="A213" s="360"/>
      <c r="B213" s="398" t="e">
        <f>VLOOKUP(A213,Roster!A:B,2,FALSE)</f>
        <v>#N/A</v>
      </c>
      <c r="C213" s="366"/>
      <c r="D213" s="360"/>
      <c r="E213" s="376"/>
      <c r="F213" s="371"/>
      <c r="G213" s="371"/>
      <c r="H213" s="356"/>
      <c r="I213" s="361">
        <f t="shared" si="3"/>
        <v>0</v>
      </c>
      <c r="J213" s="360"/>
    </row>
    <row r="214" spans="1:10" hidden="1" x14ac:dyDescent="0.2">
      <c r="A214" s="365"/>
      <c r="B214" s="399" t="e">
        <f>VLOOKUP(A214,Roster!A:B,2,FALSE)</f>
        <v>#N/A</v>
      </c>
      <c r="C214" s="363"/>
      <c r="D214" s="365"/>
      <c r="E214" s="377"/>
      <c r="F214" s="372"/>
      <c r="G214" s="372"/>
      <c r="I214" s="364">
        <f t="shared" si="3"/>
        <v>0</v>
      </c>
      <c r="J214" s="365"/>
    </row>
    <row r="215" spans="1:10" hidden="1" x14ac:dyDescent="0.2">
      <c r="A215" s="360"/>
      <c r="B215" s="398" t="e">
        <f>VLOOKUP(A215,Roster!A:B,2,FALSE)</f>
        <v>#N/A</v>
      </c>
      <c r="C215" s="366"/>
      <c r="D215" s="360"/>
      <c r="E215" s="376"/>
      <c r="F215" s="371"/>
      <c r="G215" s="371"/>
      <c r="H215" s="356"/>
      <c r="I215" s="361">
        <f t="shared" si="3"/>
        <v>0</v>
      </c>
      <c r="J215" s="360"/>
    </row>
    <row r="216" spans="1:10" hidden="1" x14ac:dyDescent="0.2">
      <c r="A216" s="365"/>
      <c r="B216" s="399" t="e">
        <f>VLOOKUP(A216,Roster!A:B,2,FALSE)</f>
        <v>#N/A</v>
      </c>
      <c r="C216" s="363"/>
      <c r="D216" s="365"/>
      <c r="E216" s="377"/>
      <c r="F216" s="372"/>
      <c r="G216" s="372"/>
      <c r="I216" s="364">
        <f t="shared" si="3"/>
        <v>0</v>
      </c>
      <c r="J216" s="365"/>
    </row>
    <row r="217" spans="1:10" hidden="1" x14ac:dyDescent="0.2">
      <c r="A217" s="360"/>
      <c r="B217" s="398" t="e">
        <f>VLOOKUP(A217,Roster!A:B,2,FALSE)</f>
        <v>#N/A</v>
      </c>
      <c r="C217" s="366"/>
      <c r="D217" s="360"/>
      <c r="E217" s="376"/>
      <c r="F217" s="371"/>
      <c r="G217" s="371"/>
      <c r="H217" s="356"/>
      <c r="I217" s="361">
        <f t="shared" si="3"/>
        <v>0</v>
      </c>
      <c r="J217" s="360"/>
    </row>
    <row r="218" spans="1:10" hidden="1" x14ac:dyDescent="0.2">
      <c r="A218" s="365"/>
      <c r="B218" s="399" t="e">
        <f>VLOOKUP(A218,Roster!A:B,2,FALSE)</f>
        <v>#N/A</v>
      </c>
      <c r="C218" s="363"/>
      <c r="D218" s="365"/>
      <c r="E218" s="377"/>
      <c r="F218" s="372"/>
      <c r="G218" s="372"/>
      <c r="I218" s="364">
        <f t="shared" si="3"/>
        <v>0</v>
      </c>
      <c r="J218" s="365"/>
    </row>
    <row r="219" spans="1:10" hidden="1" x14ac:dyDescent="0.2">
      <c r="A219" s="360"/>
      <c r="B219" s="398" t="e">
        <f>VLOOKUP(A219,Roster!A:B,2,FALSE)</f>
        <v>#N/A</v>
      </c>
      <c r="C219" s="366"/>
      <c r="D219" s="360"/>
      <c r="E219" s="376"/>
      <c r="F219" s="371"/>
      <c r="G219" s="371"/>
      <c r="H219" s="356"/>
      <c r="I219" s="361">
        <f t="shared" si="3"/>
        <v>0</v>
      </c>
      <c r="J219" s="360"/>
    </row>
    <row r="220" spans="1:10" hidden="1" x14ac:dyDescent="0.2">
      <c r="A220" s="365"/>
      <c r="B220" s="399" t="e">
        <f>VLOOKUP(A220,Roster!A:B,2,FALSE)</f>
        <v>#N/A</v>
      </c>
      <c r="C220" s="363"/>
      <c r="D220" s="365"/>
      <c r="E220" s="377"/>
      <c r="F220" s="372"/>
      <c r="G220" s="372"/>
      <c r="I220" s="364">
        <f t="shared" si="3"/>
        <v>0</v>
      </c>
      <c r="J220" s="365"/>
    </row>
    <row r="221" spans="1:10" hidden="1" x14ac:dyDescent="0.2">
      <c r="A221" s="360"/>
      <c r="B221" s="398" t="e">
        <f>VLOOKUP(A221,Roster!A:B,2,FALSE)</f>
        <v>#N/A</v>
      </c>
      <c r="C221" s="366"/>
      <c r="D221" s="360"/>
      <c r="E221" s="376"/>
      <c r="F221" s="371"/>
      <c r="G221" s="371"/>
      <c r="H221" s="356"/>
      <c r="I221" s="361">
        <f t="shared" si="3"/>
        <v>0</v>
      </c>
      <c r="J221" s="360"/>
    </row>
    <row r="222" spans="1:10" hidden="1" x14ac:dyDescent="0.2">
      <c r="A222" s="365"/>
      <c r="B222" s="399" t="e">
        <f>VLOOKUP(A222,Roster!A:B,2,FALSE)</f>
        <v>#N/A</v>
      </c>
      <c r="C222" s="363"/>
      <c r="D222" s="365"/>
      <c r="E222" s="377"/>
      <c r="F222" s="372"/>
      <c r="G222" s="372"/>
      <c r="I222" s="364">
        <f t="shared" si="3"/>
        <v>0</v>
      </c>
      <c r="J222" s="365"/>
    </row>
    <row r="223" spans="1:10" hidden="1" x14ac:dyDescent="0.2">
      <c r="A223" s="360"/>
      <c r="B223" s="398" t="e">
        <f>VLOOKUP(A223,Roster!A:B,2,FALSE)</f>
        <v>#N/A</v>
      </c>
      <c r="C223" s="366"/>
      <c r="D223" s="360"/>
      <c r="E223" s="376"/>
      <c r="F223" s="371"/>
      <c r="G223" s="371"/>
      <c r="H223" s="356"/>
      <c r="I223" s="361">
        <f t="shared" si="3"/>
        <v>0</v>
      </c>
      <c r="J223" s="360"/>
    </row>
    <row r="224" spans="1:10" hidden="1" x14ac:dyDescent="0.2">
      <c r="A224" s="365"/>
      <c r="B224" s="399" t="e">
        <f>VLOOKUP(A224,Roster!A:B,2,FALSE)</f>
        <v>#N/A</v>
      </c>
      <c r="C224" s="363"/>
      <c r="D224" s="365"/>
      <c r="E224" s="377"/>
      <c r="F224" s="372"/>
      <c r="G224" s="372"/>
      <c r="I224" s="364">
        <f t="shared" si="3"/>
        <v>0</v>
      </c>
      <c r="J224" s="365"/>
    </row>
    <row r="225" spans="1:10" hidden="1" x14ac:dyDescent="0.2">
      <c r="A225" s="358"/>
      <c r="B225" s="398" t="e">
        <f>VLOOKUP(A225,Roster!A:B,2,FALSE)</f>
        <v>#N/A</v>
      </c>
      <c r="C225" s="366"/>
      <c r="D225" s="360"/>
      <c r="E225" s="376"/>
      <c r="F225" s="371"/>
      <c r="G225" s="371"/>
      <c r="H225" s="356"/>
      <c r="I225" s="361">
        <f t="shared" si="3"/>
        <v>0</v>
      </c>
      <c r="J225" s="360"/>
    </row>
    <row r="226" spans="1:10" hidden="1" x14ac:dyDescent="0.2">
      <c r="A226" s="362"/>
      <c r="B226" s="399" t="e">
        <f>VLOOKUP(A226,Roster!A:B,2,FALSE)</f>
        <v>#N/A</v>
      </c>
      <c r="C226" s="363"/>
      <c r="D226" s="365"/>
      <c r="E226" s="377"/>
      <c r="F226" s="372"/>
      <c r="G226" s="372"/>
      <c r="I226" s="364">
        <f t="shared" si="3"/>
        <v>0</v>
      </c>
      <c r="J226" s="365"/>
    </row>
    <row r="227" spans="1:10" hidden="1" x14ac:dyDescent="0.2">
      <c r="A227" s="360"/>
      <c r="B227" s="398" t="e">
        <f>VLOOKUP(A227,Roster!A:B,2,FALSE)</f>
        <v>#N/A</v>
      </c>
      <c r="C227" s="366"/>
      <c r="D227" s="360"/>
      <c r="E227" s="376"/>
      <c r="F227" s="371"/>
      <c r="G227" s="371"/>
      <c r="H227" s="356"/>
      <c r="I227" s="361">
        <f t="shared" si="3"/>
        <v>0</v>
      </c>
      <c r="J227" s="360"/>
    </row>
    <row r="228" spans="1:10" hidden="1" x14ac:dyDescent="0.2">
      <c r="A228" s="362"/>
      <c r="B228" s="399" t="e">
        <f>VLOOKUP(A228,Roster!A:B,2,FALSE)</f>
        <v>#N/A</v>
      </c>
      <c r="C228" s="363"/>
      <c r="D228" s="365"/>
      <c r="E228" s="377"/>
      <c r="F228" s="372"/>
      <c r="G228" s="372"/>
      <c r="I228" s="364">
        <f t="shared" si="3"/>
        <v>0</v>
      </c>
      <c r="J228" s="365"/>
    </row>
    <row r="229" spans="1:10" hidden="1" x14ac:dyDescent="0.2">
      <c r="A229" s="360"/>
      <c r="B229" s="398" t="e">
        <f>VLOOKUP(A229,Roster!A:B,2,FALSE)</f>
        <v>#N/A</v>
      </c>
      <c r="C229" s="366"/>
      <c r="D229" s="360"/>
      <c r="E229" s="376"/>
      <c r="F229" s="371"/>
      <c r="G229" s="371"/>
      <c r="H229" s="356"/>
      <c r="I229" s="361">
        <f t="shared" si="3"/>
        <v>0</v>
      </c>
      <c r="J229" s="360"/>
    </row>
    <row r="230" spans="1:10" hidden="1" x14ac:dyDescent="0.2">
      <c r="A230" s="362"/>
      <c r="B230" s="399" t="e">
        <f>VLOOKUP(A230,Roster!A:B,2,FALSE)</f>
        <v>#N/A</v>
      </c>
      <c r="C230" s="363"/>
      <c r="D230" s="365"/>
      <c r="E230" s="377"/>
      <c r="F230" s="372"/>
      <c r="G230" s="372"/>
      <c r="I230" s="364">
        <f t="shared" si="3"/>
        <v>0</v>
      </c>
      <c r="J230" s="365"/>
    </row>
    <row r="231" spans="1:10" hidden="1" x14ac:dyDescent="0.2">
      <c r="A231" s="358"/>
      <c r="B231" s="398" t="e">
        <f>VLOOKUP(A231,Roster!A:B,2,FALSE)</f>
        <v>#N/A</v>
      </c>
      <c r="C231" s="366"/>
      <c r="D231" s="360"/>
      <c r="E231" s="376"/>
      <c r="F231" s="371"/>
      <c r="G231" s="371"/>
      <c r="H231" s="356"/>
      <c r="I231" s="361">
        <f t="shared" si="3"/>
        <v>0</v>
      </c>
      <c r="J231" s="360"/>
    </row>
    <row r="232" spans="1:10" hidden="1" x14ac:dyDescent="0.2">
      <c r="A232" s="362"/>
      <c r="B232" s="399" t="e">
        <f>VLOOKUP(A232,Roster!A:B,2,FALSE)</f>
        <v>#N/A</v>
      </c>
      <c r="C232" s="363"/>
      <c r="D232" s="365"/>
      <c r="E232" s="377"/>
      <c r="F232" s="372"/>
      <c r="G232" s="372"/>
      <c r="I232" s="364">
        <f t="shared" si="3"/>
        <v>0</v>
      </c>
      <c r="J232" s="365"/>
    </row>
    <row r="233" spans="1:10" hidden="1" x14ac:dyDescent="0.2">
      <c r="A233" s="360"/>
      <c r="B233" s="398" t="e">
        <f>VLOOKUP(A233,Roster!A:B,2,FALSE)</f>
        <v>#N/A</v>
      </c>
      <c r="C233" s="366"/>
      <c r="D233" s="360"/>
      <c r="E233" s="376"/>
      <c r="F233" s="371"/>
      <c r="G233" s="371"/>
      <c r="H233" s="356"/>
      <c r="I233" s="361">
        <f t="shared" si="3"/>
        <v>0</v>
      </c>
      <c r="J233" s="360"/>
    </row>
    <row r="234" spans="1:10" hidden="1" x14ac:dyDescent="0.2">
      <c r="A234" s="362"/>
      <c r="B234" s="399" t="e">
        <f>VLOOKUP(A234,Roster!A:B,2,FALSE)</f>
        <v>#N/A</v>
      </c>
      <c r="C234" s="363"/>
      <c r="D234" s="365"/>
      <c r="E234" s="377"/>
      <c r="F234" s="372"/>
      <c r="G234" s="372"/>
      <c r="I234" s="364">
        <f t="shared" si="3"/>
        <v>0</v>
      </c>
      <c r="J234" s="365"/>
    </row>
    <row r="235" spans="1:10" hidden="1" x14ac:dyDescent="0.2">
      <c r="A235" s="358"/>
      <c r="B235" s="398" t="e">
        <f>VLOOKUP(A235,Roster!A:B,2,FALSE)</f>
        <v>#N/A</v>
      </c>
      <c r="C235" s="366"/>
      <c r="D235" s="360"/>
      <c r="E235" s="376"/>
      <c r="F235" s="371"/>
      <c r="G235" s="371"/>
      <c r="H235" s="356"/>
      <c r="I235" s="361">
        <f t="shared" si="3"/>
        <v>0</v>
      </c>
      <c r="J235" s="360"/>
    </row>
    <row r="236" spans="1:10" hidden="1" x14ac:dyDescent="0.2">
      <c r="A236" s="367"/>
      <c r="B236" s="399" t="e">
        <f>VLOOKUP(A236,Roster!A:B,2,FALSE)</f>
        <v>#N/A</v>
      </c>
      <c r="C236" s="363"/>
      <c r="D236" s="365"/>
      <c r="E236" s="377"/>
      <c r="F236" s="372"/>
      <c r="G236" s="372"/>
      <c r="I236" s="364">
        <f t="shared" si="3"/>
        <v>0</v>
      </c>
      <c r="J236" s="365"/>
    </row>
    <row r="237" spans="1:10" hidden="1" x14ac:dyDescent="0.2">
      <c r="A237" s="358"/>
      <c r="B237" s="398" t="e">
        <f>VLOOKUP(A237,Roster!A:B,2,FALSE)</f>
        <v>#N/A</v>
      </c>
      <c r="C237" s="366"/>
      <c r="D237" s="360"/>
      <c r="E237" s="376"/>
      <c r="F237" s="371"/>
      <c r="G237" s="371"/>
      <c r="H237" s="356"/>
      <c r="I237" s="361">
        <f t="shared" si="3"/>
        <v>0</v>
      </c>
      <c r="J237" s="360"/>
    </row>
    <row r="238" spans="1:10" hidden="1" x14ac:dyDescent="0.2">
      <c r="A238" s="367"/>
      <c r="B238" s="399" t="e">
        <f>VLOOKUP(A238,Roster!A:B,2,FALSE)</f>
        <v>#N/A</v>
      </c>
      <c r="C238" s="363"/>
      <c r="D238" s="365"/>
      <c r="E238" s="377"/>
      <c r="F238" s="372"/>
      <c r="G238" s="372"/>
      <c r="I238" s="364">
        <f t="shared" si="3"/>
        <v>0</v>
      </c>
      <c r="J238" s="365"/>
    </row>
    <row r="239" spans="1:10" hidden="1" x14ac:dyDescent="0.2">
      <c r="A239" s="358"/>
      <c r="B239" s="398" t="e">
        <f>VLOOKUP(A239,Roster!A:B,2,FALSE)</f>
        <v>#N/A</v>
      </c>
      <c r="C239" s="366"/>
      <c r="D239" s="360"/>
      <c r="E239" s="376"/>
      <c r="F239" s="371"/>
      <c r="G239" s="371"/>
      <c r="H239" s="356"/>
      <c r="I239" s="361">
        <f t="shared" si="3"/>
        <v>0</v>
      </c>
      <c r="J239" s="360"/>
    </row>
    <row r="240" spans="1:10" hidden="1" x14ac:dyDescent="0.2">
      <c r="A240" s="367"/>
      <c r="B240" s="399" t="e">
        <f>VLOOKUP(A240,Roster!A:B,2,FALSE)</f>
        <v>#N/A</v>
      </c>
      <c r="C240" s="363"/>
      <c r="D240" s="365"/>
      <c r="E240" s="377"/>
      <c r="F240" s="372"/>
      <c r="G240" s="372"/>
      <c r="I240" s="364">
        <f t="shared" si="3"/>
        <v>0</v>
      </c>
      <c r="J240" s="365"/>
    </row>
    <row r="241" spans="1:10" hidden="1" x14ac:dyDescent="0.2">
      <c r="A241" s="358"/>
      <c r="B241" s="398" t="e">
        <f>VLOOKUP(A241,Roster!A:B,2,FALSE)</f>
        <v>#N/A</v>
      </c>
      <c r="C241" s="366"/>
      <c r="D241" s="360"/>
      <c r="E241" s="376"/>
      <c r="F241" s="371"/>
      <c r="G241" s="371"/>
      <c r="H241" s="356"/>
      <c r="I241" s="361">
        <f t="shared" si="3"/>
        <v>0</v>
      </c>
      <c r="J241" s="360"/>
    </row>
    <row r="242" spans="1:10" hidden="1" x14ac:dyDescent="0.2">
      <c r="A242" s="367"/>
      <c r="B242" s="399" t="e">
        <f>VLOOKUP(A242,Roster!A:B,2,FALSE)</f>
        <v>#N/A</v>
      </c>
      <c r="C242" s="363"/>
      <c r="D242" s="365"/>
      <c r="E242" s="377"/>
      <c r="F242" s="372"/>
      <c r="G242" s="372"/>
      <c r="I242" s="364">
        <f t="shared" si="3"/>
        <v>0</v>
      </c>
      <c r="J242" s="365"/>
    </row>
    <row r="243" spans="1:10" hidden="1" x14ac:dyDescent="0.2">
      <c r="A243" s="358"/>
      <c r="B243" s="398" t="e">
        <f>VLOOKUP(A243,Roster!A:B,2,FALSE)</f>
        <v>#N/A</v>
      </c>
      <c r="C243" s="366"/>
      <c r="D243" s="360"/>
      <c r="E243" s="376"/>
      <c r="F243" s="371"/>
      <c r="G243" s="371"/>
      <c r="H243" s="356"/>
      <c r="I243" s="361">
        <f t="shared" si="3"/>
        <v>0</v>
      </c>
      <c r="J243" s="360"/>
    </row>
    <row r="244" spans="1:10" hidden="1" x14ac:dyDescent="0.2">
      <c r="A244" s="367"/>
      <c r="B244" s="399" t="e">
        <f>VLOOKUP(A244,Roster!A:B,2,FALSE)</f>
        <v>#N/A</v>
      </c>
      <c r="C244" s="363"/>
      <c r="D244" s="365"/>
      <c r="E244" s="377"/>
      <c r="F244" s="372"/>
      <c r="G244" s="372"/>
      <c r="I244" s="364">
        <f t="shared" si="3"/>
        <v>0</v>
      </c>
      <c r="J244" s="365"/>
    </row>
    <row r="245" spans="1:10" hidden="1" x14ac:dyDescent="0.2">
      <c r="A245" s="358"/>
      <c r="B245" s="398" t="e">
        <f>VLOOKUP(A245,Roster!A:B,2,FALSE)</f>
        <v>#N/A</v>
      </c>
      <c r="C245" s="366"/>
      <c r="D245" s="360"/>
      <c r="E245" s="376"/>
      <c r="F245" s="371"/>
      <c r="G245" s="371"/>
      <c r="H245" s="356"/>
      <c r="I245" s="361">
        <f t="shared" si="3"/>
        <v>0</v>
      </c>
      <c r="J245" s="360"/>
    </row>
    <row r="246" spans="1:10" hidden="1" x14ac:dyDescent="0.2">
      <c r="A246" s="367"/>
      <c r="B246" s="399" t="e">
        <f>VLOOKUP(A246,Roster!A:B,2,FALSE)</f>
        <v>#N/A</v>
      </c>
      <c r="C246" s="363"/>
      <c r="D246" s="365"/>
      <c r="E246" s="377"/>
      <c r="F246" s="372"/>
      <c r="G246" s="372"/>
      <c r="I246" s="364">
        <f t="shared" si="3"/>
        <v>0</v>
      </c>
      <c r="J246" s="365"/>
    </row>
    <row r="247" spans="1:10" hidden="1" x14ac:dyDescent="0.2">
      <c r="A247" s="358"/>
      <c r="B247" s="398" t="e">
        <f>VLOOKUP(A247,Roster!A:B,2,FALSE)</f>
        <v>#N/A</v>
      </c>
      <c r="C247" s="366"/>
      <c r="D247" s="360"/>
      <c r="E247" s="376"/>
      <c r="F247" s="371"/>
      <c r="G247" s="371"/>
      <c r="H247" s="356"/>
      <c r="I247" s="361">
        <f t="shared" si="3"/>
        <v>0</v>
      </c>
      <c r="J247" s="360"/>
    </row>
    <row r="248" spans="1:10" hidden="1" x14ac:dyDescent="0.2">
      <c r="A248" s="367"/>
      <c r="B248" s="399" t="e">
        <f>VLOOKUP(A248,Roster!A:B,2,FALSE)</f>
        <v>#N/A</v>
      </c>
      <c r="C248" s="363"/>
      <c r="D248" s="365"/>
      <c r="E248" s="377"/>
      <c r="F248" s="372"/>
      <c r="G248" s="372"/>
      <c r="I248" s="364">
        <f t="shared" si="3"/>
        <v>0</v>
      </c>
      <c r="J248" s="365"/>
    </row>
    <row r="249" spans="1:10" hidden="1" x14ac:dyDescent="0.2">
      <c r="A249" s="358"/>
      <c r="B249" s="398" t="e">
        <f>VLOOKUP(A249,Roster!A:B,2,FALSE)</f>
        <v>#N/A</v>
      </c>
      <c r="C249" s="366"/>
      <c r="D249" s="360"/>
      <c r="E249" s="376"/>
      <c r="F249" s="371"/>
      <c r="G249" s="371"/>
      <c r="H249" s="356"/>
      <c r="I249" s="361">
        <f t="shared" si="3"/>
        <v>0</v>
      </c>
      <c r="J249" s="360"/>
    </row>
    <row r="250" spans="1:10" hidden="1" x14ac:dyDescent="0.2">
      <c r="A250" s="367"/>
      <c r="B250" s="399" t="e">
        <f>VLOOKUP(A250,Roster!A:B,2,FALSE)</f>
        <v>#N/A</v>
      </c>
      <c r="C250" s="363"/>
      <c r="D250" s="365"/>
      <c r="E250" s="377"/>
      <c r="F250" s="372"/>
      <c r="G250" s="372"/>
      <c r="I250" s="364">
        <f t="shared" si="3"/>
        <v>0</v>
      </c>
      <c r="J250" s="365"/>
    </row>
    <row r="251" spans="1:10" hidden="1" x14ac:dyDescent="0.2">
      <c r="A251" s="369"/>
      <c r="B251" s="398" t="e">
        <f>VLOOKUP(A251,Roster!A:B,2,FALSE)</f>
        <v>#N/A</v>
      </c>
      <c r="C251" s="366"/>
      <c r="D251" s="360"/>
      <c r="E251" s="376"/>
      <c r="F251" s="371"/>
      <c r="G251" s="371"/>
      <c r="H251" s="356"/>
      <c r="I251" s="361">
        <f t="shared" si="3"/>
        <v>0</v>
      </c>
      <c r="J251" s="360"/>
    </row>
    <row r="252" spans="1:10" hidden="1" x14ac:dyDescent="0.2">
      <c r="A252" s="370"/>
      <c r="B252" s="399" t="e">
        <f>VLOOKUP(A252,Roster!A:B,2,FALSE)</f>
        <v>#N/A</v>
      </c>
      <c r="C252" s="363"/>
      <c r="D252" s="365"/>
      <c r="E252" s="377"/>
      <c r="F252" s="372"/>
      <c r="G252" s="372"/>
      <c r="I252" s="364">
        <f t="shared" si="3"/>
        <v>0</v>
      </c>
      <c r="J252" s="365"/>
    </row>
    <row r="253" spans="1:10" hidden="1" x14ac:dyDescent="0.2">
      <c r="A253" s="369"/>
      <c r="B253" s="398" t="e">
        <f>VLOOKUP(A253,Roster!A:B,2,FALSE)</f>
        <v>#N/A</v>
      </c>
      <c r="C253" s="366"/>
      <c r="D253" s="360"/>
      <c r="E253" s="376"/>
      <c r="F253" s="371"/>
      <c r="G253" s="371"/>
      <c r="H253" s="356"/>
      <c r="I253" s="361">
        <f t="shared" si="3"/>
        <v>0</v>
      </c>
      <c r="J253" s="360"/>
    </row>
    <row r="254" spans="1:10" hidden="1" x14ac:dyDescent="0.2">
      <c r="A254" s="370"/>
      <c r="B254" s="399" t="e">
        <f>VLOOKUP(A254,Roster!A:B,2,FALSE)</f>
        <v>#N/A</v>
      </c>
      <c r="C254" s="363"/>
      <c r="D254" s="365"/>
      <c r="E254" s="377"/>
      <c r="F254" s="372"/>
      <c r="G254" s="372"/>
      <c r="I254" s="364">
        <f t="shared" si="3"/>
        <v>0</v>
      </c>
      <c r="J254" s="365"/>
    </row>
    <row r="255" spans="1:10" hidden="1" x14ac:dyDescent="0.2">
      <c r="A255" s="369"/>
      <c r="B255" s="398" t="e">
        <f>VLOOKUP(A255,Roster!A:B,2,FALSE)</f>
        <v>#N/A</v>
      </c>
      <c r="C255" s="366"/>
      <c r="D255" s="360"/>
      <c r="E255" s="376"/>
      <c r="F255" s="371"/>
      <c r="G255" s="371"/>
      <c r="H255" s="356"/>
      <c r="I255" s="361">
        <f t="shared" si="3"/>
        <v>0</v>
      </c>
      <c r="J255" s="360"/>
    </row>
    <row r="256" spans="1:10" hidden="1" x14ac:dyDescent="0.2">
      <c r="A256" s="370"/>
      <c r="B256" s="399" t="e">
        <f>VLOOKUP(A256,Roster!A:B,2,FALSE)</f>
        <v>#N/A</v>
      </c>
      <c r="C256" s="363"/>
      <c r="D256" s="365"/>
      <c r="E256" s="377"/>
      <c r="F256" s="372"/>
      <c r="G256" s="372"/>
      <c r="I256" s="364">
        <f t="shared" si="3"/>
        <v>0</v>
      </c>
      <c r="J256" s="365"/>
    </row>
    <row r="257" spans="1:10" hidden="1" x14ac:dyDescent="0.2">
      <c r="A257" s="369"/>
      <c r="B257" s="398" t="e">
        <f>VLOOKUP(A257,Roster!A:B,2,FALSE)</f>
        <v>#N/A</v>
      </c>
      <c r="C257" s="366"/>
      <c r="D257" s="360"/>
      <c r="E257" s="376"/>
      <c r="F257" s="371"/>
      <c r="G257" s="371"/>
      <c r="H257" s="356"/>
      <c r="I257" s="361">
        <f t="shared" si="3"/>
        <v>0</v>
      </c>
      <c r="J257" s="360"/>
    </row>
    <row r="258" spans="1:10" hidden="1" x14ac:dyDescent="0.2">
      <c r="A258" s="370"/>
      <c r="B258" s="399" t="e">
        <f>VLOOKUP(A258,Roster!A:B,2,FALSE)</f>
        <v>#N/A</v>
      </c>
      <c r="C258" s="363"/>
      <c r="D258" s="365"/>
      <c r="E258" s="377"/>
      <c r="F258" s="372"/>
      <c r="G258" s="372"/>
      <c r="I258" s="364">
        <f t="shared" si="3"/>
        <v>0</v>
      </c>
      <c r="J258" s="365"/>
    </row>
    <row r="259" spans="1:10" hidden="1" x14ac:dyDescent="0.2">
      <c r="A259" s="369"/>
      <c r="B259" s="398" t="e">
        <f>VLOOKUP(A259,Roster!A:B,2,FALSE)</f>
        <v>#N/A</v>
      </c>
      <c r="C259" s="366"/>
      <c r="D259" s="360"/>
      <c r="E259" s="376"/>
      <c r="F259" s="371"/>
      <c r="G259" s="371"/>
      <c r="H259" s="356"/>
      <c r="I259" s="361">
        <f t="shared" si="3"/>
        <v>0</v>
      </c>
      <c r="J259" s="360"/>
    </row>
    <row r="260" spans="1:10" hidden="1" x14ac:dyDescent="0.2">
      <c r="A260" s="370"/>
      <c r="B260" s="399" t="e">
        <f>VLOOKUP(A260,Roster!A:B,2,FALSE)</f>
        <v>#N/A</v>
      </c>
      <c r="C260" s="363"/>
      <c r="D260" s="365"/>
      <c r="E260" s="377"/>
      <c r="F260" s="372"/>
      <c r="G260" s="372"/>
      <c r="I260" s="364">
        <f t="shared" ref="I260:I323" si="4">E260+F260+G260</f>
        <v>0</v>
      </c>
      <c r="J260" s="365"/>
    </row>
    <row r="261" spans="1:10" hidden="1" x14ac:dyDescent="0.2">
      <c r="A261" s="369"/>
      <c r="B261" s="398" t="e">
        <f>VLOOKUP(A261,Roster!A:B,2,FALSE)</f>
        <v>#N/A</v>
      </c>
      <c r="C261" s="366"/>
      <c r="D261" s="360"/>
      <c r="E261" s="376"/>
      <c r="F261" s="371"/>
      <c r="G261" s="371"/>
      <c r="H261" s="356"/>
      <c r="I261" s="361">
        <f t="shared" si="4"/>
        <v>0</v>
      </c>
      <c r="J261" s="360"/>
    </row>
    <row r="262" spans="1:10" hidden="1" x14ac:dyDescent="0.2">
      <c r="A262" s="370"/>
      <c r="B262" s="399" t="e">
        <f>VLOOKUP(A262,Roster!A:B,2,FALSE)</f>
        <v>#N/A</v>
      </c>
      <c r="C262" s="363"/>
      <c r="D262" s="365"/>
      <c r="E262" s="377"/>
      <c r="F262" s="372"/>
      <c r="G262" s="372"/>
      <c r="I262" s="364">
        <f t="shared" si="4"/>
        <v>0</v>
      </c>
      <c r="J262" s="365"/>
    </row>
    <row r="263" spans="1:10" hidden="1" x14ac:dyDescent="0.2">
      <c r="A263" s="369"/>
      <c r="B263" s="398" t="e">
        <f>VLOOKUP(A263,Roster!A:B,2,FALSE)</f>
        <v>#N/A</v>
      </c>
      <c r="C263" s="366"/>
      <c r="D263" s="360"/>
      <c r="E263" s="376"/>
      <c r="F263" s="371"/>
      <c r="G263" s="371"/>
      <c r="H263" s="356"/>
      <c r="I263" s="361">
        <f t="shared" si="4"/>
        <v>0</v>
      </c>
      <c r="J263" s="360"/>
    </row>
    <row r="264" spans="1:10" hidden="1" x14ac:dyDescent="0.2">
      <c r="A264" s="370"/>
      <c r="B264" s="399" t="e">
        <f>VLOOKUP(A264,Roster!A:B,2,FALSE)</f>
        <v>#N/A</v>
      </c>
      <c r="C264" s="363"/>
      <c r="D264" s="365"/>
      <c r="E264" s="377"/>
      <c r="F264" s="372"/>
      <c r="G264" s="372"/>
      <c r="I264" s="364">
        <f t="shared" si="4"/>
        <v>0</v>
      </c>
      <c r="J264" s="365"/>
    </row>
    <row r="265" spans="1:10" hidden="1" x14ac:dyDescent="0.2">
      <c r="A265" s="369"/>
      <c r="B265" s="398" t="e">
        <f>VLOOKUP(A265,Roster!A:B,2,FALSE)</f>
        <v>#N/A</v>
      </c>
      <c r="C265" s="366"/>
      <c r="D265" s="360"/>
      <c r="E265" s="376"/>
      <c r="F265" s="371"/>
      <c r="G265" s="371"/>
      <c r="H265" s="356"/>
      <c r="I265" s="361">
        <f t="shared" si="4"/>
        <v>0</v>
      </c>
      <c r="J265" s="360"/>
    </row>
    <row r="266" spans="1:10" hidden="1" x14ac:dyDescent="0.2">
      <c r="A266" s="370"/>
      <c r="B266" s="399" t="e">
        <f>VLOOKUP(A266,Roster!A:B,2,FALSE)</f>
        <v>#N/A</v>
      </c>
      <c r="C266" s="363"/>
      <c r="D266" s="365"/>
      <c r="E266" s="377"/>
      <c r="F266" s="372"/>
      <c r="G266" s="372"/>
      <c r="I266" s="364">
        <f t="shared" si="4"/>
        <v>0</v>
      </c>
      <c r="J266" s="365"/>
    </row>
    <row r="267" spans="1:10" hidden="1" x14ac:dyDescent="0.2">
      <c r="A267" s="369"/>
      <c r="B267" s="398" t="e">
        <f>VLOOKUP(A267,Roster!A:B,2,FALSE)</f>
        <v>#N/A</v>
      </c>
      <c r="C267" s="366"/>
      <c r="D267" s="360"/>
      <c r="E267" s="376"/>
      <c r="F267" s="371"/>
      <c r="G267" s="371"/>
      <c r="H267" s="356"/>
      <c r="I267" s="361">
        <f t="shared" si="4"/>
        <v>0</v>
      </c>
      <c r="J267" s="360"/>
    </row>
    <row r="268" spans="1:10" hidden="1" x14ac:dyDescent="0.2">
      <c r="A268" s="370"/>
      <c r="B268" s="399" t="e">
        <f>VLOOKUP(A268,Roster!A:B,2,FALSE)</f>
        <v>#N/A</v>
      </c>
      <c r="C268" s="363"/>
      <c r="D268" s="365"/>
      <c r="E268" s="377"/>
      <c r="F268" s="372"/>
      <c r="G268" s="372"/>
      <c r="I268" s="364">
        <f t="shared" si="4"/>
        <v>0</v>
      </c>
      <c r="J268" s="365"/>
    </row>
    <row r="269" spans="1:10" hidden="1" x14ac:dyDescent="0.2">
      <c r="A269" s="369"/>
      <c r="B269" s="398" t="e">
        <f>VLOOKUP(A269,Roster!A:B,2,FALSE)</f>
        <v>#N/A</v>
      </c>
      <c r="C269" s="366"/>
      <c r="D269" s="360"/>
      <c r="E269" s="376"/>
      <c r="F269" s="371"/>
      <c r="G269" s="371"/>
      <c r="H269" s="356"/>
      <c r="I269" s="361">
        <f t="shared" si="4"/>
        <v>0</v>
      </c>
      <c r="J269" s="360"/>
    </row>
    <row r="270" spans="1:10" hidden="1" x14ac:dyDescent="0.2">
      <c r="A270" s="370"/>
      <c r="B270" s="399" t="e">
        <f>VLOOKUP(A270,Roster!A:B,2,FALSE)</f>
        <v>#N/A</v>
      </c>
      <c r="C270" s="363"/>
      <c r="D270" s="365"/>
      <c r="E270" s="377"/>
      <c r="F270" s="372"/>
      <c r="G270" s="372"/>
      <c r="I270" s="364">
        <f t="shared" si="4"/>
        <v>0</v>
      </c>
      <c r="J270" s="365"/>
    </row>
    <row r="271" spans="1:10" hidden="1" x14ac:dyDescent="0.2">
      <c r="A271" s="369"/>
      <c r="B271" s="398" t="e">
        <f>VLOOKUP(A271,Roster!A:B,2,FALSE)</f>
        <v>#N/A</v>
      </c>
      <c r="C271" s="366"/>
      <c r="D271" s="360"/>
      <c r="E271" s="376"/>
      <c r="F271" s="371"/>
      <c r="G271" s="371"/>
      <c r="H271" s="356"/>
      <c r="I271" s="361">
        <f t="shared" si="4"/>
        <v>0</v>
      </c>
      <c r="J271" s="360"/>
    </row>
    <row r="272" spans="1:10" hidden="1" x14ac:dyDescent="0.2">
      <c r="A272" s="370"/>
      <c r="B272" s="399" t="e">
        <f>VLOOKUP(A272,Roster!A:B,2,FALSE)</f>
        <v>#N/A</v>
      </c>
      <c r="C272" s="363"/>
      <c r="D272" s="365"/>
      <c r="E272" s="377"/>
      <c r="F272" s="372"/>
      <c r="G272" s="372"/>
      <c r="I272" s="364">
        <f t="shared" si="4"/>
        <v>0</v>
      </c>
      <c r="J272" s="365"/>
    </row>
    <row r="273" spans="1:10" hidden="1" x14ac:dyDescent="0.2">
      <c r="A273" s="369"/>
      <c r="B273" s="398" t="e">
        <f>VLOOKUP(A273,Roster!A:B,2,FALSE)</f>
        <v>#N/A</v>
      </c>
      <c r="C273" s="366"/>
      <c r="D273" s="360"/>
      <c r="E273" s="376"/>
      <c r="F273" s="371"/>
      <c r="G273" s="371"/>
      <c r="H273" s="356"/>
      <c r="I273" s="361">
        <f t="shared" si="4"/>
        <v>0</v>
      </c>
      <c r="J273" s="360"/>
    </row>
    <row r="274" spans="1:10" hidden="1" x14ac:dyDescent="0.2">
      <c r="A274" s="370"/>
      <c r="B274" s="399" t="e">
        <f>VLOOKUP(A274,Roster!A:B,2,FALSE)</f>
        <v>#N/A</v>
      </c>
      <c r="C274" s="363"/>
      <c r="D274" s="365"/>
      <c r="E274" s="377"/>
      <c r="F274" s="372"/>
      <c r="G274" s="372"/>
      <c r="I274" s="364">
        <f t="shared" si="4"/>
        <v>0</v>
      </c>
      <c r="J274" s="365"/>
    </row>
    <row r="275" spans="1:10" hidden="1" x14ac:dyDescent="0.2">
      <c r="A275" s="369"/>
      <c r="B275" s="398" t="e">
        <f>VLOOKUP(A275,Roster!A:B,2,FALSE)</f>
        <v>#N/A</v>
      </c>
      <c r="C275" s="366"/>
      <c r="D275" s="360"/>
      <c r="E275" s="376"/>
      <c r="F275" s="371"/>
      <c r="G275" s="371"/>
      <c r="H275" s="356"/>
      <c r="I275" s="361">
        <f t="shared" si="4"/>
        <v>0</v>
      </c>
      <c r="J275" s="360"/>
    </row>
    <row r="276" spans="1:10" hidden="1" x14ac:dyDescent="0.2">
      <c r="A276" s="370"/>
      <c r="B276" s="399" t="e">
        <f>VLOOKUP(A276,Roster!A:B,2,FALSE)</f>
        <v>#N/A</v>
      </c>
      <c r="C276" s="363"/>
      <c r="D276" s="365"/>
      <c r="E276" s="377"/>
      <c r="F276" s="372"/>
      <c r="G276" s="372"/>
      <c r="I276" s="364">
        <f t="shared" si="4"/>
        <v>0</v>
      </c>
      <c r="J276" s="365"/>
    </row>
    <row r="277" spans="1:10" hidden="1" x14ac:dyDescent="0.2">
      <c r="A277" s="358"/>
      <c r="B277" s="398" t="e">
        <f>VLOOKUP(A277,Roster!A:B,2,FALSE)</f>
        <v>#N/A</v>
      </c>
      <c r="C277" s="366"/>
      <c r="D277" s="360"/>
      <c r="E277" s="376"/>
      <c r="F277" s="371"/>
      <c r="G277" s="371"/>
      <c r="H277" s="356"/>
      <c r="I277" s="361">
        <f t="shared" si="4"/>
        <v>0</v>
      </c>
      <c r="J277" s="360"/>
    </row>
    <row r="278" spans="1:10" hidden="1" x14ac:dyDescent="0.2">
      <c r="A278" s="367"/>
      <c r="B278" s="399" t="e">
        <f>VLOOKUP(A278,Roster!A:B,2,FALSE)</f>
        <v>#N/A</v>
      </c>
      <c r="C278" s="363"/>
      <c r="D278" s="365"/>
      <c r="E278" s="377"/>
      <c r="F278" s="372"/>
      <c r="G278" s="372"/>
      <c r="I278" s="364">
        <f t="shared" si="4"/>
        <v>0</v>
      </c>
      <c r="J278" s="365"/>
    </row>
    <row r="279" spans="1:10" hidden="1" x14ac:dyDescent="0.2">
      <c r="A279" s="358"/>
      <c r="B279" s="398" t="e">
        <f>VLOOKUP(A279,Roster!A:B,2,FALSE)</f>
        <v>#N/A</v>
      </c>
      <c r="C279" s="366"/>
      <c r="D279" s="360"/>
      <c r="E279" s="376"/>
      <c r="F279" s="371"/>
      <c r="G279" s="371"/>
      <c r="H279" s="356"/>
      <c r="I279" s="361">
        <f t="shared" si="4"/>
        <v>0</v>
      </c>
      <c r="J279" s="360"/>
    </row>
    <row r="280" spans="1:10" hidden="1" x14ac:dyDescent="0.2">
      <c r="A280" s="367"/>
      <c r="B280" s="399" t="e">
        <f>VLOOKUP(A280,Roster!A:B,2,FALSE)</f>
        <v>#N/A</v>
      </c>
      <c r="C280" s="363"/>
      <c r="D280" s="365"/>
      <c r="E280" s="377"/>
      <c r="F280" s="372"/>
      <c r="G280" s="372"/>
      <c r="I280" s="364">
        <f t="shared" si="4"/>
        <v>0</v>
      </c>
      <c r="J280" s="365"/>
    </row>
    <row r="281" spans="1:10" hidden="1" x14ac:dyDescent="0.2">
      <c r="A281" s="358"/>
      <c r="B281" s="398" t="e">
        <f>VLOOKUP(A281,Roster!A:B,2,FALSE)</f>
        <v>#N/A</v>
      </c>
      <c r="C281" s="366"/>
      <c r="D281" s="360"/>
      <c r="E281" s="376"/>
      <c r="F281" s="371"/>
      <c r="G281" s="371"/>
      <c r="H281" s="356"/>
      <c r="I281" s="361">
        <f t="shared" si="4"/>
        <v>0</v>
      </c>
      <c r="J281" s="360"/>
    </row>
    <row r="282" spans="1:10" hidden="1" x14ac:dyDescent="0.2">
      <c r="A282" s="367"/>
      <c r="B282" s="399" t="e">
        <f>VLOOKUP(A282,Roster!A:B,2,FALSE)</f>
        <v>#N/A</v>
      </c>
      <c r="C282" s="363"/>
      <c r="D282" s="365"/>
      <c r="E282" s="377"/>
      <c r="F282" s="372"/>
      <c r="G282" s="372"/>
      <c r="I282" s="364">
        <f t="shared" si="4"/>
        <v>0</v>
      </c>
      <c r="J282" s="365"/>
    </row>
    <row r="283" spans="1:10" hidden="1" x14ac:dyDescent="0.2">
      <c r="A283" s="369"/>
      <c r="B283" s="398" t="e">
        <f>VLOOKUP(A283,Roster!A:B,2,FALSE)</f>
        <v>#N/A</v>
      </c>
      <c r="C283" s="366"/>
      <c r="D283" s="360"/>
      <c r="E283" s="376"/>
      <c r="F283" s="371"/>
      <c r="G283" s="371"/>
      <c r="H283" s="356"/>
      <c r="I283" s="361">
        <f t="shared" si="4"/>
        <v>0</v>
      </c>
      <c r="J283" s="360"/>
    </row>
    <row r="284" spans="1:10" hidden="1" x14ac:dyDescent="0.2">
      <c r="A284" s="370"/>
      <c r="B284" s="399" t="e">
        <f>VLOOKUP(A284,Roster!A:B,2,FALSE)</f>
        <v>#N/A</v>
      </c>
      <c r="C284" s="363"/>
      <c r="D284" s="365"/>
      <c r="E284" s="377"/>
      <c r="F284" s="372"/>
      <c r="G284" s="372"/>
      <c r="I284" s="364">
        <f t="shared" si="4"/>
        <v>0</v>
      </c>
      <c r="J284" s="365"/>
    </row>
    <row r="285" spans="1:10" hidden="1" x14ac:dyDescent="0.2">
      <c r="A285" s="360"/>
      <c r="B285" s="398" t="e">
        <f>VLOOKUP(A285,Roster!A:B,2,FALSE)</f>
        <v>#N/A</v>
      </c>
      <c r="C285" s="366"/>
      <c r="D285" s="360"/>
      <c r="E285" s="376"/>
      <c r="F285" s="371"/>
      <c r="G285" s="371"/>
      <c r="H285" s="356"/>
      <c r="I285" s="361">
        <f t="shared" si="4"/>
        <v>0</v>
      </c>
      <c r="J285" s="360"/>
    </row>
    <row r="286" spans="1:10" hidden="1" x14ac:dyDescent="0.2">
      <c r="A286" s="365"/>
      <c r="B286" s="399" t="e">
        <f>VLOOKUP(A286,Roster!A:B,2,FALSE)</f>
        <v>#N/A</v>
      </c>
      <c r="C286" s="363"/>
      <c r="D286" s="365"/>
      <c r="E286" s="377"/>
      <c r="F286" s="372"/>
      <c r="G286" s="372"/>
      <c r="I286" s="364">
        <f t="shared" si="4"/>
        <v>0</v>
      </c>
      <c r="J286" s="365"/>
    </row>
    <row r="287" spans="1:10" hidden="1" x14ac:dyDescent="0.2">
      <c r="A287" s="360"/>
      <c r="B287" s="398" t="e">
        <f>VLOOKUP(A287,Roster!A:B,2,FALSE)</f>
        <v>#N/A</v>
      </c>
      <c r="C287" s="366"/>
      <c r="D287" s="360"/>
      <c r="E287" s="376"/>
      <c r="F287" s="371"/>
      <c r="G287" s="371"/>
      <c r="H287" s="356"/>
      <c r="I287" s="361">
        <f t="shared" si="4"/>
        <v>0</v>
      </c>
      <c r="J287" s="360"/>
    </row>
    <row r="288" spans="1:10" hidden="1" x14ac:dyDescent="0.2">
      <c r="A288" s="365"/>
      <c r="B288" s="399" t="e">
        <f>VLOOKUP(A288,Roster!A:B,2,FALSE)</f>
        <v>#N/A</v>
      </c>
      <c r="C288" s="363"/>
      <c r="D288" s="365"/>
      <c r="E288" s="377"/>
      <c r="F288" s="372"/>
      <c r="G288" s="372"/>
      <c r="I288" s="364">
        <f t="shared" si="4"/>
        <v>0</v>
      </c>
      <c r="J288" s="365"/>
    </row>
    <row r="289" spans="1:10" hidden="1" x14ac:dyDescent="0.2">
      <c r="A289" s="360"/>
      <c r="B289" s="398" t="e">
        <f>VLOOKUP(A289,Roster!A:B,2,FALSE)</f>
        <v>#N/A</v>
      </c>
      <c r="C289" s="366"/>
      <c r="D289" s="360"/>
      <c r="E289" s="376"/>
      <c r="F289" s="371"/>
      <c r="G289" s="371"/>
      <c r="H289" s="356"/>
      <c r="I289" s="361">
        <f t="shared" si="4"/>
        <v>0</v>
      </c>
      <c r="J289" s="360"/>
    </row>
    <row r="290" spans="1:10" hidden="1" x14ac:dyDescent="0.2">
      <c r="A290" s="365"/>
      <c r="B290" s="399" t="e">
        <f>VLOOKUP(A290,Roster!A:B,2,FALSE)</f>
        <v>#N/A</v>
      </c>
      <c r="C290" s="363"/>
      <c r="D290" s="365"/>
      <c r="E290" s="377"/>
      <c r="F290" s="372"/>
      <c r="G290" s="372"/>
      <c r="I290" s="364">
        <f t="shared" si="4"/>
        <v>0</v>
      </c>
      <c r="J290" s="365"/>
    </row>
    <row r="291" spans="1:10" hidden="1" x14ac:dyDescent="0.2">
      <c r="A291" s="360"/>
      <c r="B291" s="398" t="e">
        <f>VLOOKUP(A291,Roster!A:B,2,FALSE)</f>
        <v>#N/A</v>
      </c>
      <c r="C291" s="366"/>
      <c r="D291" s="360"/>
      <c r="E291" s="376"/>
      <c r="F291" s="371"/>
      <c r="G291" s="371"/>
      <c r="H291" s="356"/>
      <c r="I291" s="361">
        <f t="shared" si="4"/>
        <v>0</v>
      </c>
      <c r="J291" s="360"/>
    </row>
    <row r="292" spans="1:10" hidden="1" x14ac:dyDescent="0.2">
      <c r="A292" s="365"/>
      <c r="B292" s="399" t="e">
        <f>VLOOKUP(A292,Roster!A:B,2,FALSE)</f>
        <v>#N/A</v>
      </c>
      <c r="C292" s="363"/>
      <c r="D292" s="365"/>
      <c r="E292" s="377"/>
      <c r="F292" s="372"/>
      <c r="G292" s="372"/>
      <c r="I292" s="364">
        <f t="shared" si="4"/>
        <v>0</v>
      </c>
      <c r="J292" s="365"/>
    </row>
    <row r="293" spans="1:10" hidden="1" x14ac:dyDescent="0.2">
      <c r="A293" s="360"/>
      <c r="B293" s="398" t="e">
        <f>VLOOKUP(A293,Roster!A:B,2,FALSE)</f>
        <v>#N/A</v>
      </c>
      <c r="C293" s="366"/>
      <c r="D293" s="360"/>
      <c r="E293" s="376"/>
      <c r="F293" s="371"/>
      <c r="G293" s="371"/>
      <c r="H293" s="356"/>
      <c r="I293" s="361">
        <f t="shared" si="4"/>
        <v>0</v>
      </c>
      <c r="J293" s="360"/>
    </row>
    <row r="294" spans="1:10" hidden="1" x14ac:dyDescent="0.2">
      <c r="A294" s="365"/>
      <c r="B294" s="399" t="e">
        <f>VLOOKUP(A294,Roster!A:B,2,FALSE)</f>
        <v>#N/A</v>
      </c>
      <c r="C294" s="363"/>
      <c r="D294" s="365"/>
      <c r="E294" s="377"/>
      <c r="F294" s="372"/>
      <c r="G294" s="372"/>
      <c r="I294" s="364">
        <f t="shared" si="4"/>
        <v>0</v>
      </c>
      <c r="J294" s="365"/>
    </row>
    <row r="295" spans="1:10" hidden="1" x14ac:dyDescent="0.2">
      <c r="A295" s="360"/>
      <c r="B295" s="398" t="e">
        <f>VLOOKUP(A295,Roster!A:B,2,FALSE)</f>
        <v>#N/A</v>
      </c>
      <c r="C295" s="366"/>
      <c r="D295" s="360"/>
      <c r="E295" s="376"/>
      <c r="F295" s="371"/>
      <c r="G295" s="371"/>
      <c r="H295" s="356"/>
      <c r="I295" s="361">
        <f t="shared" si="4"/>
        <v>0</v>
      </c>
      <c r="J295" s="360"/>
    </row>
    <row r="296" spans="1:10" hidden="1" x14ac:dyDescent="0.2">
      <c r="A296" s="365"/>
      <c r="B296" s="399" t="e">
        <f>VLOOKUP(A296,Roster!A:B,2,FALSE)</f>
        <v>#N/A</v>
      </c>
      <c r="C296" s="363"/>
      <c r="D296" s="365"/>
      <c r="E296" s="377"/>
      <c r="F296" s="372"/>
      <c r="G296" s="372"/>
      <c r="I296" s="364">
        <f t="shared" si="4"/>
        <v>0</v>
      </c>
      <c r="J296" s="365"/>
    </row>
    <row r="297" spans="1:10" hidden="1" x14ac:dyDescent="0.2">
      <c r="A297" s="360"/>
      <c r="B297" s="398" t="e">
        <f>VLOOKUP(A297,Roster!A:B,2,FALSE)</f>
        <v>#N/A</v>
      </c>
      <c r="C297" s="366"/>
      <c r="D297" s="360"/>
      <c r="E297" s="376"/>
      <c r="F297" s="371"/>
      <c r="G297" s="371"/>
      <c r="H297" s="356"/>
      <c r="I297" s="361">
        <f t="shared" si="4"/>
        <v>0</v>
      </c>
      <c r="J297" s="360"/>
    </row>
    <row r="298" spans="1:10" hidden="1" x14ac:dyDescent="0.2">
      <c r="A298" s="365"/>
      <c r="B298" s="399" t="e">
        <f>VLOOKUP(A298,Roster!A:B,2,FALSE)</f>
        <v>#N/A</v>
      </c>
      <c r="C298" s="363"/>
      <c r="D298" s="365"/>
      <c r="E298" s="377"/>
      <c r="F298" s="372"/>
      <c r="G298" s="372"/>
      <c r="I298" s="364">
        <f t="shared" si="4"/>
        <v>0</v>
      </c>
      <c r="J298" s="365"/>
    </row>
    <row r="299" spans="1:10" hidden="1" x14ac:dyDescent="0.2">
      <c r="A299" s="358"/>
      <c r="B299" s="398" t="e">
        <f>VLOOKUP(A299,Roster!A:B,2,FALSE)</f>
        <v>#N/A</v>
      </c>
      <c r="C299" s="366"/>
      <c r="D299" s="360"/>
      <c r="E299" s="376"/>
      <c r="F299" s="371"/>
      <c r="G299" s="371"/>
      <c r="H299" s="356"/>
      <c r="I299" s="361">
        <f t="shared" si="4"/>
        <v>0</v>
      </c>
      <c r="J299" s="360"/>
    </row>
    <row r="300" spans="1:10" hidden="1" x14ac:dyDescent="0.2">
      <c r="A300" s="362"/>
      <c r="B300" s="399" t="e">
        <f>VLOOKUP(A300,Roster!A:B,2,FALSE)</f>
        <v>#N/A</v>
      </c>
      <c r="C300" s="363"/>
      <c r="D300" s="365"/>
      <c r="E300" s="377"/>
      <c r="F300" s="372"/>
      <c r="G300" s="372"/>
      <c r="I300" s="364">
        <f t="shared" si="4"/>
        <v>0</v>
      </c>
      <c r="J300" s="365"/>
    </row>
    <row r="301" spans="1:10" hidden="1" x14ac:dyDescent="0.2">
      <c r="A301" s="360"/>
      <c r="B301" s="398" t="e">
        <f>VLOOKUP(A301,Roster!A:B,2,FALSE)</f>
        <v>#N/A</v>
      </c>
      <c r="C301" s="366"/>
      <c r="D301" s="360"/>
      <c r="E301" s="376"/>
      <c r="F301" s="371"/>
      <c r="G301" s="371"/>
      <c r="H301" s="356"/>
      <c r="I301" s="361">
        <f t="shared" si="4"/>
        <v>0</v>
      </c>
      <c r="J301" s="360"/>
    </row>
    <row r="302" spans="1:10" hidden="1" x14ac:dyDescent="0.2">
      <c r="A302" s="362"/>
      <c r="B302" s="399" t="e">
        <f>VLOOKUP(A302,Roster!A:B,2,FALSE)</f>
        <v>#N/A</v>
      </c>
      <c r="C302" s="363"/>
      <c r="D302" s="365"/>
      <c r="E302" s="377"/>
      <c r="F302" s="372"/>
      <c r="G302" s="372"/>
      <c r="I302" s="364">
        <f t="shared" si="4"/>
        <v>0</v>
      </c>
      <c r="J302" s="365"/>
    </row>
    <row r="303" spans="1:10" hidden="1" x14ac:dyDescent="0.2">
      <c r="A303" s="360"/>
      <c r="B303" s="398" t="e">
        <f>VLOOKUP(A303,Roster!A:B,2,FALSE)</f>
        <v>#N/A</v>
      </c>
      <c r="C303" s="366"/>
      <c r="D303" s="360"/>
      <c r="E303" s="376"/>
      <c r="F303" s="371"/>
      <c r="G303" s="371"/>
      <c r="H303" s="356"/>
      <c r="I303" s="361">
        <f t="shared" si="4"/>
        <v>0</v>
      </c>
      <c r="J303" s="360"/>
    </row>
    <row r="304" spans="1:10" hidden="1" x14ac:dyDescent="0.2">
      <c r="A304" s="362"/>
      <c r="B304" s="399" t="e">
        <f>VLOOKUP(A304,Roster!A:B,2,FALSE)</f>
        <v>#N/A</v>
      </c>
      <c r="C304" s="363"/>
      <c r="D304" s="365"/>
      <c r="E304" s="377"/>
      <c r="F304" s="372"/>
      <c r="G304" s="372"/>
      <c r="I304" s="364">
        <f t="shared" si="4"/>
        <v>0</v>
      </c>
      <c r="J304" s="365"/>
    </row>
    <row r="305" spans="1:10" hidden="1" x14ac:dyDescent="0.2">
      <c r="A305" s="358"/>
      <c r="B305" s="398" t="e">
        <f>VLOOKUP(A305,Roster!A:B,2,FALSE)</f>
        <v>#N/A</v>
      </c>
      <c r="C305" s="366"/>
      <c r="D305" s="360"/>
      <c r="E305" s="376"/>
      <c r="F305" s="371"/>
      <c r="G305" s="371"/>
      <c r="H305" s="356"/>
      <c r="I305" s="361">
        <f t="shared" si="4"/>
        <v>0</v>
      </c>
      <c r="J305" s="360"/>
    </row>
    <row r="306" spans="1:10" hidden="1" x14ac:dyDescent="0.2">
      <c r="A306" s="362"/>
      <c r="B306" s="399" t="e">
        <f>VLOOKUP(A306,Roster!A:B,2,FALSE)</f>
        <v>#N/A</v>
      </c>
      <c r="C306" s="363"/>
      <c r="D306" s="365"/>
      <c r="E306" s="377"/>
      <c r="F306" s="372"/>
      <c r="G306" s="372"/>
      <c r="I306" s="364">
        <f t="shared" si="4"/>
        <v>0</v>
      </c>
      <c r="J306" s="365"/>
    </row>
    <row r="307" spans="1:10" hidden="1" x14ac:dyDescent="0.2">
      <c r="A307" s="360"/>
      <c r="B307" s="398" t="e">
        <f>VLOOKUP(A307,Roster!A:B,2,FALSE)</f>
        <v>#N/A</v>
      </c>
      <c r="C307" s="366"/>
      <c r="D307" s="360"/>
      <c r="E307" s="376"/>
      <c r="F307" s="371"/>
      <c r="G307" s="371"/>
      <c r="H307" s="356"/>
      <c r="I307" s="361">
        <f t="shared" si="4"/>
        <v>0</v>
      </c>
      <c r="J307" s="360"/>
    </row>
    <row r="308" spans="1:10" hidden="1" x14ac:dyDescent="0.2">
      <c r="A308" s="362"/>
      <c r="B308" s="399" t="e">
        <f>VLOOKUP(A308,Roster!A:B,2,FALSE)</f>
        <v>#N/A</v>
      </c>
      <c r="C308" s="363"/>
      <c r="D308" s="365"/>
      <c r="E308" s="377"/>
      <c r="F308" s="372"/>
      <c r="G308" s="372"/>
      <c r="I308" s="364">
        <f t="shared" si="4"/>
        <v>0</v>
      </c>
      <c r="J308" s="365"/>
    </row>
    <row r="309" spans="1:10" hidden="1" x14ac:dyDescent="0.2">
      <c r="A309" s="358"/>
      <c r="B309" s="398" t="e">
        <f>VLOOKUP(A309,Roster!A:B,2,FALSE)</f>
        <v>#N/A</v>
      </c>
      <c r="C309" s="366"/>
      <c r="D309" s="360"/>
      <c r="E309" s="376"/>
      <c r="F309" s="371"/>
      <c r="G309" s="371"/>
      <c r="H309" s="356"/>
      <c r="I309" s="361">
        <f t="shared" si="4"/>
        <v>0</v>
      </c>
      <c r="J309" s="360"/>
    </row>
    <row r="310" spans="1:10" hidden="1" x14ac:dyDescent="0.2">
      <c r="A310" s="367"/>
      <c r="B310" s="399" t="e">
        <f>VLOOKUP(A310,Roster!A:B,2,FALSE)</f>
        <v>#N/A</v>
      </c>
      <c r="C310" s="363"/>
      <c r="D310" s="365"/>
      <c r="E310" s="377"/>
      <c r="F310" s="372"/>
      <c r="G310" s="372"/>
      <c r="I310" s="364">
        <f t="shared" si="4"/>
        <v>0</v>
      </c>
      <c r="J310" s="365"/>
    </row>
    <row r="311" spans="1:10" hidden="1" x14ac:dyDescent="0.2">
      <c r="A311" s="358"/>
      <c r="B311" s="398" t="e">
        <f>VLOOKUP(A311,Roster!A:B,2,FALSE)</f>
        <v>#N/A</v>
      </c>
      <c r="C311" s="366"/>
      <c r="D311" s="360"/>
      <c r="E311" s="376"/>
      <c r="F311" s="371"/>
      <c r="G311" s="371"/>
      <c r="H311" s="356"/>
      <c r="I311" s="361">
        <f t="shared" si="4"/>
        <v>0</v>
      </c>
      <c r="J311" s="360"/>
    </row>
    <row r="312" spans="1:10" hidden="1" x14ac:dyDescent="0.2">
      <c r="A312" s="367"/>
      <c r="B312" s="399" t="e">
        <f>VLOOKUP(A312,Roster!A:B,2,FALSE)</f>
        <v>#N/A</v>
      </c>
      <c r="C312" s="363"/>
      <c r="D312" s="365"/>
      <c r="E312" s="377"/>
      <c r="F312" s="372"/>
      <c r="G312" s="372"/>
      <c r="I312" s="364">
        <f t="shared" si="4"/>
        <v>0</v>
      </c>
      <c r="J312" s="365"/>
    </row>
    <row r="313" spans="1:10" hidden="1" x14ac:dyDescent="0.2">
      <c r="A313" s="358"/>
      <c r="B313" s="398" t="e">
        <f>VLOOKUP(A313,Roster!A:B,2,FALSE)</f>
        <v>#N/A</v>
      </c>
      <c r="C313" s="366"/>
      <c r="D313" s="360"/>
      <c r="E313" s="376"/>
      <c r="F313" s="371"/>
      <c r="G313" s="371"/>
      <c r="H313" s="356"/>
      <c r="I313" s="361">
        <f t="shared" si="4"/>
        <v>0</v>
      </c>
      <c r="J313" s="360"/>
    </row>
    <row r="314" spans="1:10" hidden="1" x14ac:dyDescent="0.2">
      <c r="A314" s="367"/>
      <c r="B314" s="399" t="e">
        <f>VLOOKUP(A314,Roster!A:B,2,FALSE)</f>
        <v>#N/A</v>
      </c>
      <c r="C314" s="363"/>
      <c r="D314" s="365"/>
      <c r="E314" s="377"/>
      <c r="F314" s="372"/>
      <c r="G314" s="372"/>
      <c r="I314" s="364">
        <f t="shared" si="4"/>
        <v>0</v>
      </c>
      <c r="J314" s="365"/>
    </row>
    <row r="315" spans="1:10" hidden="1" x14ac:dyDescent="0.2">
      <c r="A315" s="358"/>
      <c r="B315" s="398" t="e">
        <f>VLOOKUP(A315,Roster!A:B,2,FALSE)</f>
        <v>#N/A</v>
      </c>
      <c r="C315" s="366"/>
      <c r="D315" s="360"/>
      <c r="E315" s="376"/>
      <c r="F315" s="371"/>
      <c r="G315" s="371"/>
      <c r="H315" s="356"/>
      <c r="I315" s="361">
        <f t="shared" si="4"/>
        <v>0</v>
      </c>
      <c r="J315" s="360"/>
    </row>
    <row r="316" spans="1:10" hidden="1" x14ac:dyDescent="0.2">
      <c r="A316" s="367"/>
      <c r="B316" s="399" t="e">
        <f>VLOOKUP(A316,Roster!A:B,2,FALSE)</f>
        <v>#N/A</v>
      </c>
      <c r="C316" s="363"/>
      <c r="D316" s="365"/>
      <c r="E316" s="377"/>
      <c r="F316" s="372"/>
      <c r="G316" s="372"/>
      <c r="I316" s="364">
        <f t="shared" si="4"/>
        <v>0</v>
      </c>
      <c r="J316" s="365"/>
    </row>
    <row r="317" spans="1:10" hidden="1" x14ac:dyDescent="0.2">
      <c r="A317" s="358"/>
      <c r="B317" s="398" t="e">
        <f>VLOOKUP(A317,Roster!A:B,2,FALSE)</f>
        <v>#N/A</v>
      </c>
      <c r="C317" s="366"/>
      <c r="D317" s="360"/>
      <c r="E317" s="376"/>
      <c r="F317" s="371"/>
      <c r="G317" s="371"/>
      <c r="H317" s="356"/>
      <c r="I317" s="361">
        <f t="shared" si="4"/>
        <v>0</v>
      </c>
      <c r="J317" s="360"/>
    </row>
    <row r="318" spans="1:10" hidden="1" x14ac:dyDescent="0.2">
      <c r="A318" s="367"/>
      <c r="B318" s="399" t="e">
        <f>VLOOKUP(A318,Roster!A:B,2,FALSE)</f>
        <v>#N/A</v>
      </c>
      <c r="C318" s="363"/>
      <c r="D318" s="365"/>
      <c r="E318" s="377"/>
      <c r="F318" s="372"/>
      <c r="G318" s="372"/>
      <c r="I318" s="364">
        <f t="shared" si="4"/>
        <v>0</v>
      </c>
      <c r="J318" s="365"/>
    </row>
    <row r="319" spans="1:10" hidden="1" x14ac:dyDescent="0.2">
      <c r="A319" s="358"/>
      <c r="B319" s="398" t="e">
        <f>VLOOKUP(A319,Roster!A:B,2,FALSE)</f>
        <v>#N/A</v>
      </c>
      <c r="C319" s="366"/>
      <c r="D319" s="360"/>
      <c r="E319" s="376"/>
      <c r="F319" s="371"/>
      <c r="G319" s="371"/>
      <c r="H319" s="356"/>
      <c r="I319" s="361">
        <f t="shared" si="4"/>
        <v>0</v>
      </c>
      <c r="J319" s="360"/>
    </row>
    <row r="320" spans="1:10" hidden="1" x14ac:dyDescent="0.2">
      <c r="A320" s="367"/>
      <c r="B320" s="399" t="e">
        <f>VLOOKUP(A320,Roster!A:B,2,FALSE)</f>
        <v>#N/A</v>
      </c>
      <c r="C320" s="363"/>
      <c r="D320" s="365"/>
      <c r="E320" s="377"/>
      <c r="F320" s="372"/>
      <c r="G320" s="372"/>
      <c r="I320" s="364">
        <f t="shared" si="4"/>
        <v>0</v>
      </c>
      <c r="J320" s="365"/>
    </row>
    <row r="321" spans="1:10" hidden="1" x14ac:dyDescent="0.2">
      <c r="A321" s="358"/>
      <c r="B321" s="398" t="e">
        <f>VLOOKUP(A321,Roster!A:B,2,FALSE)</f>
        <v>#N/A</v>
      </c>
      <c r="C321" s="366"/>
      <c r="D321" s="360"/>
      <c r="E321" s="376"/>
      <c r="F321" s="371"/>
      <c r="G321" s="371"/>
      <c r="H321" s="356"/>
      <c r="I321" s="361">
        <f t="shared" si="4"/>
        <v>0</v>
      </c>
      <c r="J321" s="360"/>
    </row>
    <row r="322" spans="1:10" hidden="1" x14ac:dyDescent="0.2">
      <c r="A322" s="367"/>
      <c r="B322" s="399" t="e">
        <f>VLOOKUP(A322,Roster!A:B,2,FALSE)</f>
        <v>#N/A</v>
      </c>
      <c r="C322" s="363"/>
      <c r="D322" s="365"/>
      <c r="E322" s="377"/>
      <c r="F322" s="372"/>
      <c r="G322" s="372"/>
      <c r="I322" s="364">
        <f t="shared" si="4"/>
        <v>0</v>
      </c>
      <c r="J322" s="365"/>
    </row>
    <row r="323" spans="1:10" hidden="1" x14ac:dyDescent="0.2">
      <c r="A323" s="358"/>
      <c r="B323" s="398" t="e">
        <f>VLOOKUP(A323,Roster!A:B,2,FALSE)</f>
        <v>#N/A</v>
      </c>
      <c r="C323" s="366"/>
      <c r="D323" s="360"/>
      <c r="E323" s="376"/>
      <c r="F323" s="371"/>
      <c r="G323" s="371"/>
      <c r="H323" s="356"/>
      <c r="I323" s="361">
        <f t="shared" si="4"/>
        <v>0</v>
      </c>
      <c r="J323" s="360"/>
    </row>
    <row r="324" spans="1:10" hidden="1" x14ac:dyDescent="0.2">
      <c r="A324" s="367"/>
      <c r="B324" s="399" t="e">
        <f>VLOOKUP(A324,Roster!A:B,2,FALSE)</f>
        <v>#N/A</v>
      </c>
      <c r="C324" s="363"/>
      <c r="D324" s="365"/>
      <c r="E324" s="377"/>
      <c r="F324" s="372"/>
      <c r="G324" s="372"/>
      <c r="I324" s="364">
        <f t="shared" ref="I324:I387" si="5">E324+F324+G324</f>
        <v>0</v>
      </c>
      <c r="J324" s="365"/>
    </row>
    <row r="325" spans="1:10" hidden="1" x14ac:dyDescent="0.2">
      <c r="A325" s="369"/>
      <c r="B325" s="398" t="e">
        <f>VLOOKUP(A325,Roster!A:B,2,FALSE)</f>
        <v>#N/A</v>
      </c>
      <c r="C325" s="366"/>
      <c r="D325" s="360"/>
      <c r="E325" s="376"/>
      <c r="F325" s="371"/>
      <c r="G325" s="371"/>
      <c r="H325" s="356"/>
      <c r="I325" s="361">
        <f t="shared" si="5"/>
        <v>0</v>
      </c>
      <c r="J325" s="360"/>
    </row>
    <row r="326" spans="1:10" hidden="1" x14ac:dyDescent="0.2">
      <c r="A326" s="370"/>
      <c r="B326" s="399" t="e">
        <f>VLOOKUP(A326,Roster!A:B,2,FALSE)</f>
        <v>#N/A</v>
      </c>
      <c r="C326" s="363"/>
      <c r="D326" s="365"/>
      <c r="E326" s="377"/>
      <c r="F326" s="372"/>
      <c r="G326" s="372"/>
      <c r="I326" s="364">
        <f t="shared" si="5"/>
        <v>0</v>
      </c>
      <c r="J326" s="365"/>
    </row>
    <row r="327" spans="1:10" hidden="1" x14ac:dyDescent="0.2">
      <c r="A327" s="369"/>
      <c r="B327" s="398" t="e">
        <f>VLOOKUP(A327,Roster!A:B,2,FALSE)</f>
        <v>#N/A</v>
      </c>
      <c r="C327" s="366"/>
      <c r="D327" s="360"/>
      <c r="E327" s="376"/>
      <c r="F327" s="371"/>
      <c r="G327" s="371"/>
      <c r="H327" s="356"/>
      <c r="I327" s="361">
        <f t="shared" si="5"/>
        <v>0</v>
      </c>
      <c r="J327" s="360"/>
    </row>
    <row r="328" spans="1:10" hidden="1" x14ac:dyDescent="0.2">
      <c r="A328" s="370"/>
      <c r="B328" s="399" t="e">
        <f>VLOOKUP(A328,Roster!A:B,2,FALSE)</f>
        <v>#N/A</v>
      </c>
      <c r="C328" s="363"/>
      <c r="D328" s="365"/>
      <c r="E328" s="377"/>
      <c r="F328" s="372"/>
      <c r="G328" s="372"/>
      <c r="I328" s="364">
        <f t="shared" si="5"/>
        <v>0</v>
      </c>
      <c r="J328" s="365"/>
    </row>
    <row r="329" spans="1:10" hidden="1" x14ac:dyDescent="0.2">
      <c r="A329" s="369"/>
      <c r="B329" s="398" t="e">
        <f>VLOOKUP(A329,Roster!A:B,2,FALSE)</f>
        <v>#N/A</v>
      </c>
      <c r="C329" s="366"/>
      <c r="D329" s="360"/>
      <c r="E329" s="376"/>
      <c r="F329" s="371"/>
      <c r="G329" s="371"/>
      <c r="H329" s="356"/>
      <c r="I329" s="361">
        <f t="shared" si="5"/>
        <v>0</v>
      </c>
      <c r="J329" s="360"/>
    </row>
    <row r="330" spans="1:10" hidden="1" x14ac:dyDescent="0.2">
      <c r="A330" s="370"/>
      <c r="B330" s="399" t="e">
        <f>VLOOKUP(A330,Roster!A:B,2,FALSE)</f>
        <v>#N/A</v>
      </c>
      <c r="C330" s="363"/>
      <c r="D330" s="365"/>
      <c r="E330" s="377"/>
      <c r="F330" s="372"/>
      <c r="G330" s="372"/>
      <c r="I330" s="364">
        <f t="shared" si="5"/>
        <v>0</v>
      </c>
      <c r="J330" s="365"/>
    </row>
    <row r="331" spans="1:10" hidden="1" x14ac:dyDescent="0.2">
      <c r="A331" s="369"/>
      <c r="B331" s="398" t="e">
        <f>VLOOKUP(A331,Roster!A:B,2,FALSE)</f>
        <v>#N/A</v>
      </c>
      <c r="C331" s="366"/>
      <c r="D331" s="360"/>
      <c r="E331" s="376"/>
      <c r="F331" s="371"/>
      <c r="G331" s="371"/>
      <c r="H331" s="356"/>
      <c r="I331" s="361">
        <f t="shared" si="5"/>
        <v>0</v>
      </c>
      <c r="J331" s="360"/>
    </row>
    <row r="332" spans="1:10" hidden="1" x14ac:dyDescent="0.2">
      <c r="A332" s="370"/>
      <c r="B332" s="399" t="e">
        <f>VLOOKUP(A332,Roster!A:B,2,FALSE)</f>
        <v>#N/A</v>
      </c>
      <c r="C332" s="363"/>
      <c r="D332" s="365"/>
      <c r="E332" s="377"/>
      <c r="F332" s="372"/>
      <c r="G332" s="372"/>
      <c r="I332" s="364">
        <f t="shared" si="5"/>
        <v>0</v>
      </c>
      <c r="J332" s="365"/>
    </row>
    <row r="333" spans="1:10" hidden="1" x14ac:dyDescent="0.2">
      <c r="A333" s="369"/>
      <c r="B333" s="398" t="e">
        <f>VLOOKUP(A333,Roster!A:B,2,FALSE)</f>
        <v>#N/A</v>
      </c>
      <c r="C333" s="366"/>
      <c r="D333" s="360"/>
      <c r="E333" s="376"/>
      <c r="F333" s="371"/>
      <c r="G333" s="371"/>
      <c r="H333" s="356"/>
      <c r="I333" s="361">
        <f t="shared" si="5"/>
        <v>0</v>
      </c>
      <c r="J333" s="360"/>
    </row>
    <row r="334" spans="1:10" hidden="1" x14ac:dyDescent="0.2">
      <c r="A334" s="370"/>
      <c r="B334" s="399" t="e">
        <f>VLOOKUP(A334,Roster!A:B,2,FALSE)</f>
        <v>#N/A</v>
      </c>
      <c r="C334" s="363"/>
      <c r="D334" s="365"/>
      <c r="E334" s="377"/>
      <c r="F334" s="372"/>
      <c r="G334" s="372"/>
      <c r="I334" s="364">
        <f t="shared" si="5"/>
        <v>0</v>
      </c>
      <c r="J334" s="365"/>
    </row>
    <row r="335" spans="1:10" hidden="1" x14ac:dyDescent="0.2">
      <c r="A335" s="369"/>
      <c r="B335" s="398" t="e">
        <f>VLOOKUP(A335,Roster!A:B,2,FALSE)</f>
        <v>#N/A</v>
      </c>
      <c r="C335" s="366"/>
      <c r="D335" s="360"/>
      <c r="E335" s="376"/>
      <c r="F335" s="371"/>
      <c r="G335" s="371"/>
      <c r="H335" s="356"/>
      <c r="I335" s="361">
        <f t="shared" si="5"/>
        <v>0</v>
      </c>
      <c r="J335" s="360"/>
    </row>
    <row r="336" spans="1:10" hidden="1" x14ac:dyDescent="0.2">
      <c r="A336" s="370"/>
      <c r="B336" s="399" t="e">
        <f>VLOOKUP(A336,Roster!A:B,2,FALSE)</f>
        <v>#N/A</v>
      </c>
      <c r="C336" s="363"/>
      <c r="D336" s="365"/>
      <c r="E336" s="377"/>
      <c r="F336" s="372"/>
      <c r="G336" s="372"/>
      <c r="I336" s="364">
        <f t="shared" si="5"/>
        <v>0</v>
      </c>
      <c r="J336" s="365"/>
    </row>
    <row r="337" spans="1:10" hidden="1" x14ac:dyDescent="0.2">
      <c r="A337" s="369"/>
      <c r="B337" s="398" t="e">
        <f>VLOOKUP(A337,Roster!A:B,2,FALSE)</f>
        <v>#N/A</v>
      </c>
      <c r="C337" s="366"/>
      <c r="D337" s="360"/>
      <c r="E337" s="376"/>
      <c r="F337" s="371"/>
      <c r="G337" s="371"/>
      <c r="H337" s="356"/>
      <c r="I337" s="361">
        <f t="shared" si="5"/>
        <v>0</v>
      </c>
      <c r="J337" s="360"/>
    </row>
    <row r="338" spans="1:10" hidden="1" x14ac:dyDescent="0.2">
      <c r="A338" s="370"/>
      <c r="B338" s="399" t="e">
        <f>VLOOKUP(A338,Roster!A:B,2,FALSE)</f>
        <v>#N/A</v>
      </c>
      <c r="C338" s="363"/>
      <c r="D338" s="365"/>
      <c r="E338" s="377"/>
      <c r="F338" s="372"/>
      <c r="G338" s="372"/>
      <c r="I338" s="364">
        <f t="shared" si="5"/>
        <v>0</v>
      </c>
      <c r="J338" s="365"/>
    </row>
    <row r="339" spans="1:10" hidden="1" x14ac:dyDescent="0.2">
      <c r="A339" s="369"/>
      <c r="B339" s="398" t="e">
        <f>VLOOKUP(A339,Roster!A:B,2,FALSE)</f>
        <v>#N/A</v>
      </c>
      <c r="C339" s="366"/>
      <c r="D339" s="360"/>
      <c r="E339" s="376"/>
      <c r="F339" s="371"/>
      <c r="G339" s="371"/>
      <c r="H339" s="356"/>
      <c r="I339" s="361">
        <f t="shared" si="5"/>
        <v>0</v>
      </c>
      <c r="J339" s="360"/>
    </row>
    <row r="340" spans="1:10" hidden="1" x14ac:dyDescent="0.2">
      <c r="A340" s="370"/>
      <c r="B340" s="399" t="e">
        <f>VLOOKUP(A340,Roster!A:B,2,FALSE)</f>
        <v>#N/A</v>
      </c>
      <c r="C340" s="363"/>
      <c r="D340" s="365"/>
      <c r="E340" s="377"/>
      <c r="F340" s="372"/>
      <c r="G340" s="372"/>
      <c r="I340" s="364">
        <f t="shared" si="5"/>
        <v>0</v>
      </c>
      <c r="J340" s="365"/>
    </row>
    <row r="341" spans="1:10" hidden="1" x14ac:dyDescent="0.2">
      <c r="A341" s="369"/>
      <c r="B341" s="398" t="e">
        <f>VLOOKUP(A341,Roster!A:B,2,FALSE)</f>
        <v>#N/A</v>
      </c>
      <c r="C341" s="366"/>
      <c r="D341" s="360"/>
      <c r="E341" s="376"/>
      <c r="F341" s="371"/>
      <c r="G341" s="371"/>
      <c r="H341" s="356"/>
      <c r="I341" s="361">
        <f t="shared" si="5"/>
        <v>0</v>
      </c>
      <c r="J341" s="360"/>
    </row>
    <row r="342" spans="1:10" hidden="1" x14ac:dyDescent="0.2">
      <c r="A342" s="370"/>
      <c r="B342" s="399" t="e">
        <f>VLOOKUP(A342,Roster!A:B,2,FALSE)</f>
        <v>#N/A</v>
      </c>
      <c r="C342" s="363"/>
      <c r="D342" s="365"/>
      <c r="E342" s="377"/>
      <c r="F342" s="372"/>
      <c r="G342" s="372"/>
      <c r="I342" s="364">
        <f t="shared" si="5"/>
        <v>0</v>
      </c>
      <c r="J342" s="365"/>
    </row>
    <row r="343" spans="1:10" hidden="1" x14ac:dyDescent="0.2">
      <c r="A343" s="369"/>
      <c r="B343" s="398" t="e">
        <f>VLOOKUP(A343,Roster!A:B,2,FALSE)</f>
        <v>#N/A</v>
      </c>
      <c r="C343" s="366"/>
      <c r="D343" s="360"/>
      <c r="E343" s="376"/>
      <c r="F343" s="371"/>
      <c r="G343" s="371"/>
      <c r="H343" s="356"/>
      <c r="I343" s="361">
        <f t="shared" si="5"/>
        <v>0</v>
      </c>
      <c r="J343" s="360"/>
    </row>
    <row r="344" spans="1:10" hidden="1" x14ac:dyDescent="0.2">
      <c r="A344" s="370"/>
      <c r="B344" s="399" t="e">
        <f>VLOOKUP(A344,Roster!A:B,2,FALSE)</f>
        <v>#N/A</v>
      </c>
      <c r="C344" s="363"/>
      <c r="D344" s="365"/>
      <c r="E344" s="377"/>
      <c r="F344" s="372"/>
      <c r="G344" s="372"/>
      <c r="I344" s="364">
        <f t="shared" si="5"/>
        <v>0</v>
      </c>
      <c r="J344" s="365"/>
    </row>
    <row r="345" spans="1:10" hidden="1" x14ac:dyDescent="0.2">
      <c r="A345" s="369"/>
      <c r="B345" s="398" t="e">
        <f>VLOOKUP(A345,Roster!A:B,2,FALSE)</f>
        <v>#N/A</v>
      </c>
      <c r="C345" s="366"/>
      <c r="D345" s="360"/>
      <c r="E345" s="376"/>
      <c r="F345" s="371"/>
      <c r="G345" s="371"/>
      <c r="H345" s="356"/>
      <c r="I345" s="361">
        <f t="shared" si="5"/>
        <v>0</v>
      </c>
      <c r="J345" s="360"/>
    </row>
    <row r="346" spans="1:10" hidden="1" x14ac:dyDescent="0.2">
      <c r="A346" s="370"/>
      <c r="B346" s="399" t="e">
        <f>VLOOKUP(A346,Roster!A:B,2,FALSE)</f>
        <v>#N/A</v>
      </c>
      <c r="C346" s="363"/>
      <c r="D346" s="365"/>
      <c r="E346" s="377"/>
      <c r="F346" s="372"/>
      <c r="G346" s="372"/>
      <c r="I346" s="364">
        <f t="shared" si="5"/>
        <v>0</v>
      </c>
      <c r="J346" s="365"/>
    </row>
    <row r="347" spans="1:10" hidden="1" x14ac:dyDescent="0.2">
      <c r="A347" s="369"/>
      <c r="B347" s="398" t="e">
        <f>VLOOKUP(A347,Roster!A:B,2,FALSE)</f>
        <v>#N/A</v>
      </c>
      <c r="C347" s="366"/>
      <c r="D347" s="360"/>
      <c r="E347" s="376"/>
      <c r="F347" s="371"/>
      <c r="G347" s="371"/>
      <c r="H347" s="356"/>
      <c r="I347" s="361">
        <f t="shared" si="5"/>
        <v>0</v>
      </c>
      <c r="J347" s="360"/>
    </row>
    <row r="348" spans="1:10" hidden="1" x14ac:dyDescent="0.2">
      <c r="A348" s="370"/>
      <c r="B348" s="399" t="e">
        <f>VLOOKUP(A348,Roster!A:B,2,FALSE)</f>
        <v>#N/A</v>
      </c>
      <c r="C348" s="363"/>
      <c r="D348" s="365"/>
      <c r="E348" s="377"/>
      <c r="F348" s="372"/>
      <c r="G348" s="372"/>
      <c r="I348" s="364">
        <f t="shared" si="5"/>
        <v>0</v>
      </c>
      <c r="J348" s="365"/>
    </row>
    <row r="349" spans="1:10" hidden="1" x14ac:dyDescent="0.2">
      <c r="A349" s="369"/>
      <c r="B349" s="398" t="e">
        <f>VLOOKUP(A349,Roster!A:B,2,FALSE)</f>
        <v>#N/A</v>
      </c>
      <c r="C349" s="366"/>
      <c r="D349" s="360"/>
      <c r="E349" s="376"/>
      <c r="F349" s="371"/>
      <c r="G349" s="371"/>
      <c r="H349" s="356"/>
      <c r="I349" s="361">
        <f t="shared" si="5"/>
        <v>0</v>
      </c>
      <c r="J349" s="360"/>
    </row>
    <row r="350" spans="1:10" hidden="1" x14ac:dyDescent="0.2">
      <c r="A350" s="370"/>
      <c r="B350" s="399" t="e">
        <f>VLOOKUP(A350,Roster!A:B,2,FALSE)</f>
        <v>#N/A</v>
      </c>
      <c r="C350" s="363"/>
      <c r="D350" s="365"/>
      <c r="E350" s="377"/>
      <c r="F350" s="372"/>
      <c r="G350" s="372"/>
      <c r="I350" s="364">
        <f t="shared" si="5"/>
        <v>0</v>
      </c>
      <c r="J350" s="365"/>
    </row>
    <row r="351" spans="1:10" hidden="1" x14ac:dyDescent="0.2">
      <c r="A351" s="358"/>
      <c r="B351" s="398" t="e">
        <f>VLOOKUP(A351,Roster!A:B,2,FALSE)</f>
        <v>#N/A</v>
      </c>
      <c r="C351" s="366"/>
      <c r="D351" s="360"/>
      <c r="E351" s="376"/>
      <c r="F351" s="371"/>
      <c r="G351" s="371"/>
      <c r="H351" s="356"/>
      <c r="I351" s="361">
        <f t="shared" si="5"/>
        <v>0</v>
      </c>
      <c r="J351" s="360"/>
    </row>
    <row r="352" spans="1:10" hidden="1" x14ac:dyDescent="0.2">
      <c r="A352" s="367"/>
      <c r="B352" s="399" t="e">
        <f>VLOOKUP(A352,Roster!A:B,2,FALSE)</f>
        <v>#N/A</v>
      </c>
      <c r="C352" s="363"/>
      <c r="D352" s="365"/>
      <c r="E352" s="377"/>
      <c r="F352" s="372"/>
      <c r="G352" s="372"/>
      <c r="I352" s="364">
        <f t="shared" si="5"/>
        <v>0</v>
      </c>
      <c r="J352" s="365"/>
    </row>
    <row r="353" spans="1:10" hidden="1" x14ac:dyDescent="0.2">
      <c r="A353" s="358"/>
      <c r="B353" s="398" t="e">
        <f>VLOOKUP(A353,Roster!A:B,2,FALSE)</f>
        <v>#N/A</v>
      </c>
      <c r="C353" s="366"/>
      <c r="D353" s="360"/>
      <c r="E353" s="376"/>
      <c r="F353" s="371"/>
      <c r="G353" s="371"/>
      <c r="H353" s="356"/>
      <c r="I353" s="361">
        <f t="shared" si="5"/>
        <v>0</v>
      </c>
      <c r="J353" s="360"/>
    </row>
    <row r="354" spans="1:10" hidden="1" x14ac:dyDescent="0.2">
      <c r="A354" s="367"/>
      <c r="B354" s="399" t="e">
        <f>VLOOKUP(A354,Roster!A:B,2,FALSE)</f>
        <v>#N/A</v>
      </c>
      <c r="C354" s="363"/>
      <c r="D354" s="365"/>
      <c r="E354" s="377"/>
      <c r="F354" s="372"/>
      <c r="G354" s="372"/>
      <c r="I354" s="364">
        <f t="shared" si="5"/>
        <v>0</v>
      </c>
      <c r="J354" s="365"/>
    </row>
    <row r="355" spans="1:10" hidden="1" x14ac:dyDescent="0.2">
      <c r="A355" s="358"/>
      <c r="B355" s="398" t="e">
        <f>VLOOKUP(A355,Roster!A:B,2,FALSE)</f>
        <v>#N/A</v>
      </c>
      <c r="C355" s="366"/>
      <c r="D355" s="360"/>
      <c r="E355" s="376"/>
      <c r="F355" s="371"/>
      <c r="G355" s="371"/>
      <c r="H355" s="356"/>
      <c r="I355" s="361">
        <f t="shared" si="5"/>
        <v>0</v>
      </c>
      <c r="J355" s="360"/>
    </row>
    <row r="356" spans="1:10" hidden="1" x14ac:dyDescent="0.2">
      <c r="A356" s="367"/>
      <c r="B356" s="399" t="e">
        <f>VLOOKUP(A356,Roster!A:B,2,FALSE)</f>
        <v>#N/A</v>
      </c>
      <c r="C356" s="363"/>
      <c r="D356" s="365"/>
      <c r="E356" s="377"/>
      <c r="F356" s="372"/>
      <c r="G356" s="372"/>
      <c r="I356" s="364">
        <f t="shared" si="5"/>
        <v>0</v>
      </c>
      <c r="J356" s="365"/>
    </row>
    <row r="357" spans="1:10" hidden="1" x14ac:dyDescent="0.2">
      <c r="A357" s="369"/>
      <c r="B357" s="398" t="e">
        <f>VLOOKUP(A357,Roster!A:B,2,FALSE)</f>
        <v>#N/A</v>
      </c>
      <c r="C357" s="366"/>
      <c r="D357" s="360"/>
      <c r="E357" s="376"/>
      <c r="F357" s="371"/>
      <c r="G357" s="371"/>
      <c r="H357" s="356"/>
      <c r="I357" s="361">
        <f t="shared" si="5"/>
        <v>0</v>
      </c>
      <c r="J357" s="360"/>
    </row>
    <row r="358" spans="1:10" hidden="1" x14ac:dyDescent="0.2">
      <c r="A358" s="370"/>
      <c r="B358" s="399" t="e">
        <f>VLOOKUP(A358,Roster!A:B,2,FALSE)</f>
        <v>#N/A</v>
      </c>
      <c r="C358" s="363"/>
      <c r="D358" s="365"/>
      <c r="E358" s="377"/>
      <c r="F358" s="372"/>
      <c r="G358" s="372"/>
      <c r="I358" s="364">
        <f t="shared" si="5"/>
        <v>0</v>
      </c>
      <c r="J358" s="365"/>
    </row>
    <row r="359" spans="1:10" hidden="1" x14ac:dyDescent="0.2">
      <c r="A359" s="360"/>
      <c r="B359" s="398" t="e">
        <f>VLOOKUP(A359,Roster!A:B,2,FALSE)</f>
        <v>#N/A</v>
      </c>
      <c r="C359" s="366"/>
      <c r="D359" s="360"/>
      <c r="E359" s="376"/>
      <c r="F359" s="371"/>
      <c r="G359" s="371"/>
      <c r="H359" s="356"/>
      <c r="I359" s="361">
        <f t="shared" si="5"/>
        <v>0</v>
      </c>
      <c r="J359" s="360"/>
    </row>
    <row r="360" spans="1:10" hidden="1" x14ac:dyDescent="0.2">
      <c r="A360" s="365"/>
      <c r="B360" s="399" t="e">
        <f>VLOOKUP(A360,Roster!A:B,2,FALSE)</f>
        <v>#N/A</v>
      </c>
      <c r="C360" s="363"/>
      <c r="D360" s="365"/>
      <c r="E360" s="377"/>
      <c r="F360" s="372"/>
      <c r="G360" s="372"/>
      <c r="I360" s="364">
        <f t="shared" si="5"/>
        <v>0</v>
      </c>
      <c r="J360" s="365"/>
    </row>
    <row r="361" spans="1:10" hidden="1" x14ac:dyDescent="0.2">
      <c r="A361" s="360"/>
      <c r="B361" s="398" t="e">
        <f>VLOOKUP(A361,Roster!A:B,2,FALSE)</f>
        <v>#N/A</v>
      </c>
      <c r="C361" s="366"/>
      <c r="D361" s="360"/>
      <c r="E361" s="376"/>
      <c r="F361" s="371"/>
      <c r="G361" s="371"/>
      <c r="H361" s="356"/>
      <c r="I361" s="361">
        <f t="shared" si="5"/>
        <v>0</v>
      </c>
      <c r="J361" s="360"/>
    </row>
    <row r="362" spans="1:10" hidden="1" x14ac:dyDescent="0.2">
      <c r="A362" s="365"/>
      <c r="B362" s="399" t="e">
        <f>VLOOKUP(A362,Roster!A:B,2,FALSE)</f>
        <v>#N/A</v>
      </c>
      <c r="C362" s="363"/>
      <c r="D362" s="365"/>
      <c r="E362" s="377"/>
      <c r="F362" s="372"/>
      <c r="G362" s="372"/>
      <c r="I362" s="364">
        <f t="shared" si="5"/>
        <v>0</v>
      </c>
      <c r="J362" s="365"/>
    </row>
    <row r="363" spans="1:10" hidden="1" x14ac:dyDescent="0.2">
      <c r="A363" s="360"/>
      <c r="B363" s="398" t="e">
        <f>VLOOKUP(A363,Roster!A:B,2,FALSE)</f>
        <v>#N/A</v>
      </c>
      <c r="C363" s="366"/>
      <c r="D363" s="360"/>
      <c r="E363" s="376"/>
      <c r="F363" s="371"/>
      <c r="G363" s="371"/>
      <c r="H363" s="356"/>
      <c r="I363" s="361">
        <f t="shared" si="5"/>
        <v>0</v>
      </c>
      <c r="J363" s="360"/>
    </row>
    <row r="364" spans="1:10" hidden="1" x14ac:dyDescent="0.2">
      <c r="A364" s="365"/>
      <c r="B364" s="399" t="e">
        <f>VLOOKUP(A364,Roster!A:B,2,FALSE)</f>
        <v>#N/A</v>
      </c>
      <c r="C364" s="363"/>
      <c r="D364" s="365"/>
      <c r="E364" s="377"/>
      <c r="F364" s="372"/>
      <c r="G364" s="372"/>
      <c r="I364" s="364">
        <f t="shared" si="5"/>
        <v>0</v>
      </c>
      <c r="J364" s="365"/>
    </row>
    <row r="365" spans="1:10" hidden="1" x14ac:dyDescent="0.2">
      <c r="A365" s="360"/>
      <c r="B365" s="398" t="e">
        <f>VLOOKUP(A365,Roster!A:B,2,FALSE)</f>
        <v>#N/A</v>
      </c>
      <c r="C365" s="366"/>
      <c r="D365" s="360"/>
      <c r="E365" s="376"/>
      <c r="F365" s="371"/>
      <c r="G365" s="371"/>
      <c r="H365" s="356"/>
      <c r="I365" s="361">
        <f t="shared" si="5"/>
        <v>0</v>
      </c>
      <c r="J365" s="360"/>
    </row>
    <row r="366" spans="1:10" hidden="1" x14ac:dyDescent="0.2">
      <c r="A366" s="365"/>
      <c r="B366" s="399" t="e">
        <f>VLOOKUP(A366,Roster!A:B,2,FALSE)</f>
        <v>#N/A</v>
      </c>
      <c r="C366" s="363"/>
      <c r="D366" s="365"/>
      <c r="E366" s="377"/>
      <c r="F366" s="372"/>
      <c r="G366" s="372"/>
      <c r="I366" s="364">
        <f t="shared" si="5"/>
        <v>0</v>
      </c>
      <c r="J366" s="365"/>
    </row>
    <row r="367" spans="1:10" hidden="1" x14ac:dyDescent="0.2">
      <c r="A367" s="360"/>
      <c r="B367" s="398" t="e">
        <f>VLOOKUP(A367,Roster!A:B,2,FALSE)</f>
        <v>#N/A</v>
      </c>
      <c r="C367" s="366"/>
      <c r="D367" s="360"/>
      <c r="E367" s="376"/>
      <c r="F367" s="371"/>
      <c r="G367" s="371"/>
      <c r="H367" s="356"/>
      <c r="I367" s="361">
        <f t="shared" si="5"/>
        <v>0</v>
      </c>
      <c r="J367" s="360"/>
    </row>
    <row r="368" spans="1:10" hidden="1" x14ac:dyDescent="0.2">
      <c r="A368" s="365"/>
      <c r="B368" s="399" t="e">
        <f>VLOOKUP(A368,Roster!A:B,2,FALSE)</f>
        <v>#N/A</v>
      </c>
      <c r="C368" s="363"/>
      <c r="D368" s="365"/>
      <c r="E368" s="377"/>
      <c r="F368" s="372"/>
      <c r="G368" s="372"/>
      <c r="I368" s="364">
        <f t="shared" si="5"/>
        <v>0</v>
      </c>
      <c r="J368" s="365"/>
    </row>
    <row r="369" spans="1:10" hidden="1" x14ac:dyDescent="0.2">
      <c r="A369" s="360"/>
      <c r="B369" s="398" t="e">
        <f>VLOOKUP(A369,Roster!A:B,2,FALSE)</f>
        <v>#N/A</v>
      </c>
      <c r="C369" s="366"/>
      <c r="D369" s="360"/>
      <c r="E369" s="376"/>
      <c r="F369" s="371"/>
      <c r="G369" s="371"/>
      <c r="H369" s="356"/>
      <c r="I369" s="361">
        <f t="shared" si="5"/>
        <v>0</v>
      </c>
      <c r="J369" s="360"/>
    </row>
    <row r="370" spans="1:10" hidden="1" x14ac:dyDescent="0.2">
      <c r="A370" s="365"/>
      <c r="B370" s="399" t="e">
        <f>VLOOKUP(A370,Roster!A:B,2,FALSE)</f>
        <v>#N/A</v>
      </c>
      <c r="C370" s="363"/>
      <c r="D370" s="365"/>
      <c r="E370" s="377"/>
      <c r="F370" s="372"/>
      <c r="G370" s="372"/>
      <c r="I370" s="364">
        <f t="shared" si="5"/>
        <v>0</v>
      </c>
      <c r="J370" s="365"/>
    </row>
    <row r="371" spans="1:10" hidden="1" x14ac:dyDescent="0.2">
      <c r="A371" s="360"/>
      <c r="B371" s="398" t="e">
        <f>VLOOKUP(A371,Roster!A:B,2,FALSE)</f>
        <v>#N/A</v>
      </c>
      <c r="C371" s="366"/>
      <c r="D371" s="360"/>
      <c r="E371" s="376"/>
      <c r="F371" s="371"/>
      <c r="G371" s="371"/>
      <c r="H371" s="356"/>
      <c r="I371" s="361">
        <f t="shared" si="5"/>
        <v>0</v>
      </c>
      <c r="J371" s="360"/>
    </row>
    <row r="372" spans="1:10" hidden="1" x14ac:dyDescent="0.2">
      <c r="A372" s="365"/>
      <c r="B372" s="399" t="e">
        <f>VLOOKUP(A372,Roster!A:B,2,FALSE)</f>
        <v>#N/A</v>
      </c>
      <c r="C372" s="363"/>
      <c r="D372" s="365"/>
      <c r="E372" s="377"/>
      <c r="F372" s="372"/>
      <c r="G372" s="372"/>
      <c r="I372" s="364">
        <f t="shared" si="5"/>
        <v>0</v>
      </c>
      <c r="J372" s="365"/>
    </row>
    <row r="373" spans="1:10" hidden="1" x14ac:dyDescent="0.2">
      <c r="A373" s="358"/>
      <c r="B373" s="398" t="e">
        <f>VLOOKUP(A373,Roster!A:B,2,FALSE)</f>
        <v>#N/A</v>
      </c>
      <c r="C373" s="366"/>
      <c r="D373" s="360"/>
      <c r="E373" s="376"/>
      <c r="F373" s="371"/>
      <c r="G373" s="371"/>
      <c r="H373" s="356"/>
      <c r="I373" s="361">
        <f t="shared" si="5"/>
        <v>0</v>
      </c>
      <c r="J373" s="360"/>
    </row>
    <row r="374" spans="1:10" hidden="1" x14ac:dyDescent="0.2">
      <c r="A374" s="362"/>
      <c r="B374" s="399" t="e">
        <f>VLOOKUP(A374,Roster!A:B,2,FALSE)</f>
        <v>#N/A</v>
      </c>
      <c r="C374" s="363"/>
      <c r="D374" s="365"/>
      <c r="E374" s="377"/>
      <c r="F374" s="372"/>
      <c r="G374" s="372"/>
      <c r="I374" s="364">
        <f t="shared" si="5"/>
        <v>0</v>
      </c>
      <c r="J374" s="365"/>
    </row>
    <row r="375" spans="1:10" hidden="1" x14ac:dyDescent="0.2">
      <c r="A375" s="360"/>
      <c r="B375" s="398" t="e">
        <f>VLOOKUP(A375,Roster!A:B,2,FALSE)</f>
        <v>#N/A</v>
      </c>
      <c r="C375" s="366"/>
      <c r="D375" s="360"/>
      <c r="E375" s="376"/>
      <c r="F375" s="371"/>
      <c r="G375" s="371"/>
      <c r="H375" s="356"/>
      <c r="I375" s="361">
        <f t="shared" si="5"/>
        <v>0</v>
      </c>
      <c r="J375" s="360"/>
    </row>
    <row r="376" spans="1:10" hidden="1" x14ac:dyDescent="0.2">
      <c r="A376" s="362"/>
      <c r="B376" s="399" t="e">
        <f>VLOOKUP(A376,Roster!A:B,2,FALSE)</f>
        <v>#N/A</v>
      </c>
      <c r="C376" s="363"/>
      <c r="D376" s="365"/>
      <c r="E376" s="377"/>
      <c r="F376" s="372"/>
      <c r="G376" s="372"/>
      <c r="I376" s="364">
        <f t="shared" si="5"/>
        <v>0</v>
      </c>
      <c r="J376" s="365"/>
    </row>
    <row r="377" spans="1:10" hidden="1" x14ac:dyDescent="0.2">
      <c r="A377" s="360"/>
      <c r="B377" s="398" t="e">
        <f>VLOOKUP(A377,Roster!A:B,2,FALSE)</f>
        <v>#N/A</v>
      </c>
      <c r="C377" s="366"/>
      <c r="D377" s="360"/>
      <c r="E377" s="376"/>
      <c r="F377" s="371"/>
      <c r="G377" s="371"/>
      <c r="H377" s="356"/>
      <c r="I377" s="361">
        <f t="shared" si="5"/>
        <v>0</v>
      </c>
      <c r="J377" s="360"/>
    </row>
    <row r="378" spans="1:10" hidden="1" x14ac:dyDescent="0.2">
      <c r="A378" s="362"/>
      <c r="B378" s="399" t="e">
        <f>VLOOKUP(A378,Roster!A:B,2,FALSE)</f>
        <v>#N/A</v>
      </c>
      <c r="C378" s="363"/>
      <c r="D378" s="365"/>
      <c r="E378" s="377"/>
      <c r="F378" s="372"/>
      <c r="G378" s="372"/>
      <c r="I378" s="364">
        <f t="shared" si="5"/>
        <v>0</v>
      </c>
      <c r="J378" s="365"/>
    </row>
    <row r="379" spans="1:10" hidden="1" x14ac:dyDescent="0.2">
      <c r="A379" s="358"/>
      <c r="B379" s="398" t="e">
        <f>VLOOKUP(A379,Roster!A:B,2,FALSE)</f>
        <v>#N/A</v>
      </c>
      <c r="C379" s="366"/>
      <c r="D379" s="360"/>
      <c r="E379" s="376"/>
      <c r="F379" s="371"/>
      <c r="G379" s="371"/>
      <c r="H379" s="356"/>
      <c r="I379" s="361">
        <f t="shared" si="5"/>
        <v>0</v>
      </c>
      <c r="J379" s="360"/>
    </row>
    <row r="380" spans="1:10" hidden="1" x14ac:dyDescent="0.2">
      <c r="A380" s="362"/>
      <c r="B380" s="399" t="e">
        <f>VLOOKUP(A380,Roster!A:B,2,FALSE)</f>
        <v>#N/A</v>
      </c>
      <c r="C380" s="363"/>
      <c r="D380" s="365"/>
      <c r="E380" s="377"/>
      <c r="F380" s="372"/>
      <c r="G380" s="372"/>
      <c r="I380" s="364">
        <f t="shared" si="5"/>
        <v>0</v>
      </c>
      <c r="J380" s="365"/>
    </row>
    <row r="381" spans="1:10" hidden="1" x14ac:dyDescent="0.2">
      <c r="A381" s="360"/>
      <c r="B381" s="398" t="e">
        <f>VLOOKUP(A381,Roster!A:B,2,FALSE)</f>
        <v>#N/A</v>
      </c>
      <c r="C381" s="366"/>
      <c r="D381" s="360"/>
      <c r="E381" s="376"/>
      <c r="F381" s="371"/>
      <c r="G381" s="371"/>
      <c r="H381" s="356"/>
      <c r="I381" s="361">
        <f t="shared" si="5"/>
        <v>0</v>
      </c>
      <c r="J381" s="360"/>
    </row>
    <row r="382" spans="1:10" hidden="1" x14ac:dyDescent="0.2">
      <c r="A382" s="362"/>
      <c r="B382" s="399" t="e">
        <f>VLOOKUP(A382,Roster!A:B,2,FALSE)</f>
        <v>#N/A</v>
      </c>
      <c r="C382" s="363"/>
      <c r="D382" s="365"/>
      <c r="E382" s="377"/>
      <c r="F382" s="372"/>
      <c r="G382" s="372"/>
      <c r="I382" s="364">
        <f t="shared" si="5"/>
        <v>0</v>
      </c>
      <c r="J382" s="365"/>
    </row>
    <row r="383" spans="1:10" hidden="1" x14ac:dyDescent="0.2">
      <c r="A383" s="358"/>
      <c r="B383" s="398" t="e">
        <f>VLOOKUP(A383,Roster!A:B,2,FALSE)</f>
        <v>#N/A</v>
      </c>
      <c r="C383" s="366"/>
      <c r="D383" s="360"/>
      <c r="E383" s="376"/>
      <c r="F383" s="371"/>
      <c r="G383" s="371"/>
      <c r="H383" s="356"/>
      <c r="I383" s="361">
        <f t="shared" si="5"/>
        <v>0</v>
      </c>
      <c r="J383" s="360"/>
    </row>
    <row r="384" spans="1:10" hidden="1" x14ac:dyDescent="0.2">
      <c r="A384" s="367"/>
      <c r="B384" s="399" t="e">
        <f>VLOOKUP(A384,Roster!A:B,2,FALSE)</f>
        <v>#N/A</v>
      </c>
      <c r="C384" s="363"/>
      <c r="D384" s="365"/>
      <c r="E384" s="377"/>
      <c r="F384" s="372"/>
      <c r="G384" s="372"/>
      <c r="I384" s="364">
        <f t="shared" si="5"/>
        <v>0</v>
      </c>
      <c r="J384" s="365"/>
    </row>
    <row r="385" spans="1:10" hidden="1" x14ac:dyDescent="0.2">
      <c r="A385" s="358"/>
      <c r="B385" s="398" t="e">
        <f>VLOOKUP(A385,Roster!A:B,2,FALSE)</f>
        <v>#N/A</v>
      </c>
      <c r="C385" s="366"/>
      <c r="D385" s="360"/>
      <c r="E385" s="376"/>
      <c r="F385" s="371"/>
      <c r="G385" s="371"/>
      <c r="H385" s="356"/>
      <c r="I385" s="361">
        <f t="shared" si="5"/>
        <v>0</v>
      </c>
      <c r="J385" s="360"/>
    </row>
    <row r="386" spans="1:10" hidden="1" x14ac:dyDescent="0.2">
      <c r="A386" s="367"/>
      <c r="B386" s="399" t="e">
        <f>VLOOKUP(A386,Roster!A:B,2,FALSE)</f>
        <v>#N/A</v>
      </c>
      <c r="C386" s="363"/>
      <c r="D386" s="365"/>
      <c r="E386" s="377"/>
      <c r="F386" s="372"/>
      <c r="G386" s="372"/>
      <c r="I386" s="364">
        <f t="shared" si="5"/>
        <v>0</v>
      </c>
      <c r="J386" s="365"/>
    </row>
    <row r="387" spans="1:10" hidden="1" x14ac:dyDescent="0.2">
      <c r="A387" s="358"/>
      <c r="B387" s="398" t="e">
        <f>VLOOKUP(A387,Roster!A:B,2,FALSE)</f>
        <v>#N/A</v>
      </c>
      <c r="C387" s="366"/>
      <c r="D387" s="360"/>
      <c r="E387" s="376"/>
      <c r="F387" s="371"/>
      <c r="G387" s="371"/>
      <c r="H387" s="356"/>
      <c r="I387" s="361">
        <f t="shared" si="5"/>
        <v>0</v>
      </c>
      <c r="J387" s="360"/>
    </row>
    <row r="388" spans="1:10" hidden="1" x14ac:dyDescent="0.2">
      <c r="A388" s="367"/>
      <c r="B388" s="399" t="e">
        <f>VLOOKUP(A388,Roster!A:B,2,FALSE)</f>
        <v>#N/A</v>
      </c>
      <c r="C388" s="363"/>
      <c r="D388" s="365"/>
      <c r="E388" s="377"/>
      <c r="F388" s="372"/>
      <c r="G388" s="372"/>
      <c r="I388" s="364">
        <f t="shared" ref="I388:I451" si="6">E388+F388+G388</f>
        <v>0</v>
      </c>
      <c r="J388" s="365"/>
    </row>
    <row r="389" spans="1:10" hidden="1" x14ac:dyDescent="0.2">
      <c r="A389" s="358"/>
      <c r="B389" s="398" t="e">
        <f>VLOOKUP(A389,Roster!A:B,2,FALSE)</f>
        <v>#N/A</v>
      </c>
      <c r="C389" s="366"/>
      <c r="D389" s="360"/>
      <c r="E389" s="376"/>
      <c r="F389" s="371"/>
      <c r="G389" s="371"/>
      <c r="H389" s="356"/>
      <c r="I389" s="361">
        <f t="shared" si="6"/>
        <v>0</v>
      </c>
      <c r="J389" s="360"/>
    </row>
    <row r="390" spans="1:10" hidden="1" x14ac:dyDescent="0.2">
      <c r="A390" s="367"/>
      <c r="B390" s="399" t="e">
        <f>VLOOKUP(A390,Roster!A:B,2,FALSE)</f>
        <v>#N/A</v>
      </c>
      <c r="C390" s="363"/>
      <c r="D390" s="365"/>
      <c r="E390" s="377"/>
      <c r="F390" s="372"/>
      <c r="G390" s="372"/>
      <c r="I390" s="364">
        <f t="shared" si="6"/>
        <v>0</v>
      </c>
      <c r="J390" s="365"/>
    </row>
    <row r="391" spans="1:10" hidden="1" x14ac:dyDescent="0.2">
      <c r="A391" s="358"/>
      <c r="B391" s="398" t="e">
        <f>VLOOKUP(A391,Roster!A:B,2,FALSE)</f>
        <v>#N/A</v>
      </c>
      <c r="C391" s="366"/>
      <c r="D391" s="360"/>
      <c r="E391" s="376"/>
      <c r="F391" s="371"/>
      <c r="G391" s="371"/>
      <c r="H391" s="356"/>
      <c r="I391" s="361">
        <f t="shared" si="6"/>
        <v>0</v>
      </c>
      <c r="J391" s="360"/>
    </row>
    <row r="392" spans="1:10" hidden="1" x14ac:dyDescent="0.2">
      <c r="A392" s="367"/>
      <c r="B392" s="399" t="e">
        <f>VLOOKUP(A392,Roster!A:B,2,FALSE)</f>
        <v>#N/A</v>
      </c>
      <c r="C392" s="363"/>
      <c r="D392" s="365"/>
      <c r="E392" s="377"/>
      <c r="F392" s="372"/>
      <c r="G392" s="372"/>
      <c r="I392" s="364">
        <f t="shared" si="6"/>
        <v>0</v>
      </c>
      <c r="J392" s="365"/>
    </row>
    <row r="393" spans="1:10" hidden="1" x14ac:dyDescent="0.2">
      <c r="A393" s="358"/>
      <c r="B393" s="398" t="e">
        <f>VLOOKUP(A393,Roster!A:B,2,FALSE)</f>
        <v>#N/A</v>
      </c>
      <c r="C393" s="366"/>
      <c r="D393" s="360"/>
      <c r="E393" s="376"/>
      <c r="F393" s="371"/>
      <c r="G393" s="371"/>
      <c r="H393" s="356"/>
      <c r="I393" s="361">
        <f t="shared" si="6"/>
        <v>0</v>
      </c>
      <c r="J393" s="360"/>
    </row>
    <row r="394" spans="1:10" hidden="1" x14ac:dyDescent="0.2">
      <c r="A394" s="367"/>
      <c r="B394" s="399" t="e">
        <f>VLOOKUP(A394,Roster!A:B,2,FALSE)</f>
        <v>#N/A</v>
      </c>
      <c r="C394" s="363"/>
      <c r="D394" s="365"/>
      <c r="E394" s="377"/>
      <c r="F394" s="372"/>
      <c r="G394" s="372"/>
      <c r="I394" s="364">
        <f t="shared" si="6"/>
        <v>0</v>
      </c>
      <c r="J394" s="365"/>
    </row>
    <row r="395" spans="1:10" hidden="1" x14ac:dyDescent="0.2">
      <c r="A395" s="358"/>
      <c r="B395" s="398" t="e">
        <f>VLOOKUP(A395,Roster!A:B,2,FALSE)</f>
        <v>#N/A</v>
      </c>
      <c r="C395" s="366"/>
      <c r="D395" s="360"/>
      <c r="E395" s="376"/>
      <c r="F395" s="371"/>
      <c r="G395" s="371"/>
      <c r="H395" s="356"/>
      <c r="I395" s="361">
        <f t="shared" si="6"/>
        <v>0</v>
      </c>
      <c r="J395" s="360"/>
    </row>
    <row r="396" spans="1:10" hidden="1" x14ac:dyDescent="0.2">
      <c r="A396" s="367"/>
      <c r="B396" s="399" t="e">
        <f>VLOOKUP(A396,Roster!A:B,2,FALSE)</f>
        <v>#N/A</v>
      </c>
      <c r="C396" s="363"/>
      <c r="D396" s="365"/>
      <c r="E396" s="377"/>
      <c r="F396" s="372"/>
      <c r="G396" s="372"/>
      <c r="I396" s="364">
        <f t="shared" si="6"/>
        <v>0</v>
      </c>
      <c r="J396" s="365"/>
    </row>
    <row r="397" spans="1:10" hidden="1" x14ac:dyDescent="0.2">
      <c r="A397" s="358"/>
      <c r="B397" s="398" t="e">
        <f>VLOOKUP(A397,Roster!A:B,2,FALSE)</f>
        <v>#N/A</v>
      </c>
      <c r="C397" s="366"/>
      <c r="D397" s="360"/>
      <c r="E397" s="376"/>
      <c r="F397" s="371"/>
      <c r="G397" s="371"/>
      <c r="H397" s="356"/>
      <c r="I397" s="361">
        <f t="shared" si="6"/>
        <v>0</v>
      </c>
      <c r="J397" s="360"/>
    </row>
    <row r="398" spans="1:10" hidden="1" x14ac:dyDescent="0.2">
      <c r="A398" s="367"/>
      <c r="B398" s="399" t="e">
        <f>VLOOKUP(A398,Roster!A:B,2,FALSE)</f>
        <v>#N/A</v>
      </c>
      <c r="C398" s="363"/>
      <c r="D398" s="365"/>
      <c r="E398" s="377"/>
      <c r="F398" s="372"/>
      <c r="G398" s="372"/>
      <c r="I398" s="364">
        <f t="shared" si="6"/>
        <v>0</v>
      </c>
      <c r="J398" s="365"/>
    </row>
    <row r="399" spans="1:10" hidden="1" x14ac:dyDescent="0.2">
      <c r="A399" s="369"/>
      <c r="B399" s="398" t="e">
        <f>VLOOKUP(A399,Roster!A:B,2,FALSE)</f>
        <v>#N/A</v>
      </c>
      <c r="C399" s="366"/>
      <c r="D399" s="360"/>
      <c r="E399" s="376"/>
      <c r="F399" s="371"/>
      <c r="G399" s="371"/>
      <c r="H399" s="356"/>
      <c r="I399" s="361">
        <f t="shared" si="6"/>
        <v>0</v>
      </c>
      <c r="J399" s="360"/>
    </row>
    <row r="400" spans="1:10" hidden="1" x14ac:dyDescent="0.2">
      <c r="A400" s="370"/>
      <c r="B400" s="399" t="e">
        <f>VLOOKUP(A400,Roster!A:B,2,FALSE)</f>
        <v>#N/A</v>
      </c>
      <c r="C400" s="363"/>
      <c r="D400" s="365"/>
      <c r="E400" s="377"/>
      <c r="F400" s="372"/>
      <c r="G400" s="372"/>
      <c r="I400" s="364">
        <f t="shared" si="6"/>
        <v>0</v>
      </c>
      <c r="J400" s="365"/>
    </row>
    <row r="401" spans="1:10" hidden="1" x14ac:dyDescent="0.2">
      <c r="A401" s="369"/>
      <c r="B401" s="398" t="e">
        <f>VLOOKUP(A401,Roster!A:B,2,FALSE)</f>
        <v>#N/A</v>
      </c>
      <c r="C401" s="366"/>
      <c r="D401" s="360"/>
      <c r="E401" s="376"/>
      <c r="F401" s="371"/>
      <c r="G401" s="371"/>
      <c r="H401" s="356"/>
      <c r="I401" s="361">
        <f t="shared" si="6"/>
        <v>0</v>
      </c>
      <c r="J401" s="360"/>
    </row>
    <row r="402" spans="1:10" hidden="1" x14ac:dyDescent="0.2">
      <c r="A402" s="370"/>
      <c r="B402" s="399" t="e">
        <f>VLOOKUP(A402,Roster!A:B,2,FALSE)</f>
        <v>#N/A</v>
      </c>
      <c r="C402" s="363"/>
      <c r="D402" s="365"/>
      <c r="E402" s="377"/>
      <c r="F402" s="372"/>
      <c r="G402" s="372"/>
      <c r="I402" s="364">
        <f t="shared" si="6"/>
        <v>0</v>
      </c>
      <c r="J402" s="365"/>
    </row>
    <row r="403" spans="1:10" hidden="1" x14ac:dyDescent="0.2">
      <c r="A403" s="369"/>
      <c r="B403" s="398" t="e">
        <f>VLOOKUP(A403,Roster!A:B,2,FALSE)</f>
        <v>#N/A</v>
      </c>
      <c r="C403" s="366"/>
      <c r="D403" s="360"/>
      <c r="E403" s="376"/>
      <c r="F403" s="371"/>
      <c r="G403" s="371"/>
      <c r="H403" s="356"/>
      <c r="I403" s="361">
        <f t="shared" si="6"/>
        <v>0</v>
      </c>
      <c r="J403" s="360"/>
    </row>
    <row r="404" spans="1:10" hidden="1" x14ac:dyDescent="0.2">
      <c r="A404" s="370"/>
      <c r="B404" s="399" t="e">
        <f>VLOOKUP(A404,Roster!A:B,2,FALSE)</f>
        <v>#N/A</v>
      </c>
      <c r="C404" s="363"/>
      <c r="D404" s="365"/>
      <c r="E404" s="377"/>
      <c r="F404" s="372"/>
      <c r="G404" s="372"/>
      <c r="I404" s="364">
        <f t="shared" si="6"/>
        <v>0</v>
      </c>
      <c r="J404" s="365"/>
    </row>
    <row r="405" spans="1:10" hidden="1" x14ac:dyDescent="0.2">
      <c r="A405" s="369"/>
      <c r="B405" s="398" t="e">
        <f>VLOOKUP(A405,Roster!A:B,2,FALSE)</f>
        <v>#N/A</v>
      </c>
      <c r="C405" s="366"/>
      <c r="D405" s="360"/>
      <c r="E405" s="376"/>
      <c r="F405" s="371"/>
      <c r="G405" s="371"/>
      <c r="H405" s="356"/>
      <c r="I405" s="361">
        <f t="shared" si="6"/>
        <v>0</v>
      </c>
      <c r="J405" s="360"/>
    </row>
    <row r="406" spans="1:10" hidden="1" x14ac:dyDescent="0.2">
      <c r="A406" s="370"/>
      <c r="B406" s="399" t="e">
        <f>VLOOKUP(A406,Roster!A:B,2,FALSE)</f>
        <v>#N/A</v>
      </c>
      <c r="C406" s="363"/>
      <c r="D406" s="365"/>
      <c r="E406" s="377"/>
      <c r="F406" s="372"/>
      <c r="G406" s="372"/>
      <c r="I406" s="364">
        <f t="shared" si="6"/>
        <v>0</v>
      </c>
      <c r="J406" s="365"/>
    </row>
    <row r="407" spans="1:10" hidden="1" x14ac:dyDescent="0.2">
      <c r="A407" s="369"/>
      <c r="B407" s="398" t="e">
        <f>VLOOKUP(A407,Roster!A:B,2,FALSE)</f>
        <v>#N/A</v>
      </c>
      <c r="C407" s="366"/>
      <c r="D407" s="360"/>
      <c r="E407" s="376"/>
      <c r="F407" s="371"/>
      <c r="G407" s="371"/>
      <c r="H407" s="356"/>
      <c r="I407" s="361">
        <f t="shared" si="6"/>
        <v>0</v>
      </c>
      <c r="J407" s="360"/>
    </row>
    <row r="408" spans="1:10" hidden="1" x14ac:dyDescent="0.2">
      <c r="A408" s="370"/>
      <c r="B408" s="399" t="e">
        <f>VLOOKUP(A408,Roster!A:B,2,FALSE)</f>
        <v>#N/A</v>
      </c>
      <c r="C408" s="363"/>
      <c r="D408" s="365"/>
      <c r="E408" s="377"/>
      <c r="F408" s="372"/>
      <c r="G408" s="372"/>
      <c r="I408" s="364">
        <f t="shared" si="6"/>
        <v>0</v>
      </c>
      <c r="J408" s="365"/>
    </row>
    <row r="409" spans="1:10" hidden="1" x14ac:dyDescent="0.2">
      <c r="A409" s="369"/>
      <c r="B409" s="398" t="e">
        <f>VLOOKUP(A409,Roster!A:B,2,FALSE)</f>
        <v>#N/A</v>
      </c>
      <c r="C409" s="366"/>
      <c r="D409" s="360"/>
      <c r="E409" s="376"/>
      <c r="F409" s="371"/>
      <c r="G409" s="371"/>
      <c r="H409" s="356"/>
      <c r="I409" s="361">
        <f t="shared" si="6"/>
        <v>0</v>
      </c>
      <c r="J409" s="360"/>
    </row>
    <row r="410" spans="1:10" hidden="1" x14ac:dyDescent="0.2">
      <c r="A410" s="370"/>
      <c r="B410" s="399" t="e">
        <f>VLOOKUP(A410,Roster!A:B,2,FALSE)</f>
        <v>#N/A</v>
      </c>
      <c r="C410" s="363"/>
      <c r="D410" s="365"/>
      <c r="E410" s="377"/>
      <c r="F410" s="372"/>
      <c r="G410" s="372"/>
      <c r="I410" s="364">
        <f t="shared" si="6"/>
        <v>0</v>
      </c>
      <c r="J410" s="365"/>
    </row>
    <row r="411" spans="1:10" hidden="1" x14ac:dyDescent="0.2">
      <c r="A411" s="369"/>
      <c r="B411" s="398" t="e">
        <f>VLOOKUP(A411,Roster!A:B,2,FALSE)</f>
        <v>#N/A</v>
      </c>
      <c r="C411" s="366"/>
      <c r="D411" s="360"/>
      <c r="E411" s="376"/>
      <c r="F411" s="371"/>
      <c r="G411" s="371"/>
      <c r="H411" s="356"/>
      <c r="I411" s="361">
        <f t="shared" si="6"/>
        <v>0</v>
      </c>
      <c r="J411" s="360"/>
    </row>
    <row r="412" spans="1:10" hidden="1" x14ac:dyDescent="0.2">
      <c r="A412" s="370"/>
      <c r="B412" s="399" t="e">
        <f>VLOOKUP(A412,Roster!A:B,2,FALSE)</f>
        <v>#N/A</v>
      </c>
      <c r="C412" s="363"/>
      <c r="D412" s="365"/>
      <c r="E412" s="377"/>
      <c r="F412" s="372"/>
      <c r="G412" s="372"/>
      <c r="I412" s="364">
        <f t="shared" si="6"/>
        <v>0</v>
      </c>
      <c r="J412" s="365"/>
    </row>
    <row r="413" spans="1:10" hidden="1" x14ac:dyDescent="0.2">
      <c r="A413" s="369"/>
      <c r="B413" s="398" t="e">
        <f>VLOOKUP(A413,Roster!A:B,2,FALSE)</f>
        <v>#N/A</v>
      </c>
      <c r="C413" s="366"/>
      <c r="D413" s="360"/>
      <c r="E413" s="376"/>
      <c r="F413" s="371"/>
      <c r="G413" s="371"/>
      <c r="H413" s="356"/>
      <c r="I413" s="361">
        <f t="shared" si="6"/>
        <v>0</v>
      </c>
      <c r="J413" s="360"/>
    </row>
    <row r="414" spans="1:10" hidden="1" x14ac:dyDescent="0.2">
      <c r="A414" s="370"/>
      <c r="B414" s="399" t="e">
        <f>VLOOKUP(A414,Roster!A:B,2,FALSE)</f>
        <v>#N/A</v>
      </c>
      <c r="C414" s="363"/>
      <c r="D414" s="365"/>
      <c r="E414" s="377"/>
      <c r="F414" s="372"/>
      <c r="G414" s="372"/>
      <c r="I414" s="364">
        <f t="shared" si="6"/>
        <v>0</v>
      </c>
      <c r="J414" s="365"/>
    </row>
    <row r="415" spans="1:10" hidden="1" x14ac:dyDescent="0.2">
      <c r="A415" s="369"/>
      <c r="B415" s="398" t="e">
        <f>VLOOKUP(A415,Roster!A:B,2,FALSE)</f>
        <v>#N/A</v>
      </c>
      <c r="C415" s="366"/>
      <c r="D415" s="360"/>
      <c r="E415" s="376"/>
      <c r="F415" s="371"/>
      <c r="G415" s="371"/>
      <c r="H415" s="356"/>
      <c r="I415" s="361">
        <f t="shared" si="6"/>
        <v>0</v>
      </c>
      <c r="J415" s="360"/>
    </row>
    <row r="416" spans="1:10" hidden="1" x14ac:dyDescent="0.2">
      <c r="A416" s="370"/>
      <c r="B416" s="399" t="e">
        <f>VLOOKUP(A416,Roster!A:B,2,FALSE)</f>
        <v>#N/A</v>
      </c>
      <c r="C416" s="363"/>
      <c r="D416" s="365"/>
      <c r="E416" s="377"/>
      <c r="F416" s="372"/>
      <c r="G416" s="372"/>
      <c r="I416" s="364">
        <f t="shared" si="6"/>
        <v>0</v>
      </c>
      <c r="J416" s="365"/>
    </row>
    <row r="417" spans="1:10" hidden="1" x14ac:dyDescent="0.2">
      <c r="A417" s="369"/>
      <c r="B417" s="398" t="e">
        <f>VLOOKUP(A417,Roster!A:B,2,FALSE)</f>
        <v>#N/A</v>
      </c>
      <c r="C417" s="366"/>
      <c r="D417" s="360"/>
      <c r="E417" s="376"/>
      <c r="F417" s="371"/>
      <c r="G417" s="371"/>
      <c r="H417" s="356"/>
      <c r="I417" s="361">
        <f t="shared" si="6"/>
        <v>0</v>
      </c>
      <c r="J417" s="360"/>
    </row>
    <row r="418" spans="1:10" hidden="1" x14ac:dyDescent="0.2">
      <c r="A418" s="370"/>
      <c r="B418" s="399" t="e">
        <f>VLOOKUP(A418,Roster!A:B,2,FALSE)</f>
        <v>#N/A</v>
      </c>
      <c r="C418" s="363"/>
      <c r="D418" s="365"/>
      <c r="E418" s="377"/>
      <c r="F418" s="372"/>
      <c r="G418" s="372"/>
      <c r="I418" s="364">
        <f t="shared" si="6"/>
        <v>0</v>
      </c>
      <c r="J418" s="365"/>
    </row>
    <row r="419" spans="1:10" hidden="1" x14ac:dyDescent="0.2">
      <c r="A419" s="369"/>
      <c r="B419" s="398" t="e">
        <f>VLOOKUP(A419,Roster!A:B,2,FALSE)</f>
        <v>#N/A</v>
      </c>
      <c r="C419" s="366"/>
      <c r="D419" s="360"/>
      <c r="E419" s="376"/>
      <c r="F419" s="371"/>
      <c r="G419" s="371"/>
      <c r="H419" s="356"/>
      <c r="I419" s="361">
        <f t="shared" si="6"/>
        <v>0</v>
      </c>
      <c r="J419" s="360"/>
    </row>
    <row r="420" spans="1:10" hidden="1" x14ac:dyDescent="0.2">
      <c r="A420" s="370"/>
      <c r="B420" s="399" t="e">
        <f>VLOOKUP(A420,Roster!A:B,2,FALSE)</f>
        <v>#N/A</v>
      </c>
      <c r="C420" s="363"/>
      <c r="D420" s="365"/>
      <c r="E420" s="377"/>
      <c r="F420" s="372"/>
      <c r="G420" s="372"/>
      <c r="I420" s="364">
        <f t="shared" si="6"/>
        <v>0</v>
      </c>
      <c r="J420" s="365"/>
    </row>
    <row r="421" spans="1:10" hidden="1" x14ac:dyDescent="0.2">
      <c r="A421" s="369"/>
      <c r="B421" s="398" t="e">
        <f>VLOOKUP(A421,Roster!A:B,2,FALSE)</f>
        <v>#N/A</v>
      </c>
      <c r="C421" s="366"/>
      <c r="D421" s="360"/>
      <c r="E421" s="376"/>
      <c r="F421" s="371"/>
      <c r="G421" s="371"/>
      <c r="H421" s="356"/>
      <c r="I421" s="361">
        <f t="shared" si="6"/>
        <v>0</v>
      </c>
      <c r="J421" s="360"/>
    </row>
    <row r="422" spans="1:10" hidden="1" x14ac:dyDescent="0.2">
      <c r="A422" s="370"/>
      <c r="B422" s="399" t="e">
        <f>VLOOKUP(A422,Roster!A:B,2,FALSE)</f>
        <v>#N/A</v>
      </c>
      <c r="C422" s="363"/>
      <c r="D422" s="365"/>
      <c r="E422" s="377"/>
      <c r="F422" s="372"/>
      <c r="G422" s="372"/>
      <c r="I422" s="364">
        <f t="shared" si="6"/>
        <v>0</v>
      </c>
      <c r="J422" s="365"/>
    </row>
    <row r="423" spans="1:10" hidden="1" x14ac:dyDescent="0.2">
      <c r="A423" s="369"/>
      <c r="B423" s="398" t="e">
        <f>VLOOKUP(A423,Roster!A:B,2,FALSE)</f>
        <v>#N/A</v>
      </c>
      <c r="C423" s="366"/>
      <c r="D423" s="360"/>
      <c r="E423" s="376"/>
      <c r="F423" s="371"/>
      <c r="G423" s="371"/>
      <c r="H423" s="356"/>
      <c r="I423" s="361">
        <f t="shared" si="6"/>
        <v>0</v>
      </c>
      <c r="J423" s="360"/>
    </row>
    <row r="424" spans="1:10" hidden="1" x14ac:dyDescent="0.2">
      <c r="A424" s="370"/>
      <c r="B424" s="399" t="e">
        <f>VLOOKUP(A424,Roster!A:B,2,FALSE)</f>
        <v>#N/A</v>
      </c>
      <c r="C424" s="363"/>
      <c r="D424" s="365"/>
      <c r="E424" s="377"/>
      <c r="F424" s="372"/>
      <c r="G424" s="372"/>
      <c r="I424" s="364">
        <f t="shared" si="6"/>
        <v>0</v>
      </c>
      <c r="J424" s="365"/>
    </row>
    <row r="425" spans="1:10" hidden="1" x14ac:dyDescent="0.2">
      <c r="A425" s="358"/>
      <c r="B425" s="398" t="e">
        <f>VLOOKUP(A425,Roster!A:B,2,FALSE)</f>
        <v>#N/A</v>
      </c>
      <c r="C425" s="366"/>
      <c r="D425" s="360"/>
      <c r="E425" s="376"/>
      <c r="F425" s="371"/>
      <c r="G425" s="371"/>
      <c r="H425" s="356"/>
      <c r="I425" s="361">
        <f t="shared" si="6"/>
        <v>0</v>
      </c>
      <c r="J425" s="360"/>
    </row>
    <row r="426" spans="1:10" hidden="1" x14ac:dyDescent="0.2">
      <c r="A426" s="367"/>
      <c r="B426" s="399" t="e">
        <f>VLOOKUP(A426,Roster!A:B,2,FALSE)</f>
        <v>#N/A</v>
      </c>
      <c r="C426" s="363"/>
      <c r="D426" s="365"/>
      <c r="E426" s="377"/>
      <c r="F426" s="372"/>
      <c r="G426" s="372"/>
      <c r="I426" s="364">
        <f t="shared" si="6"/>
        <v>0</v>
      </c>
      <c r="J426" s="365"/>
    </row>
    <row r="427" spans="1:10" hidden="1" x14ac:dyDescent="0.2">
      <c r="A427" s="358"/>
      <c r="B427" s="398" t="e">
        <f>VLOOKUP(A427,Roster!A:B,2,FALSE)</f>
        <v>#N/A</v>
      </c>
      <c r="C427" s="366"/>
      <c r="D427" s="360"/>
      <c r="E427" s="376"/>
      <c r="F427" s="371"/>
      <c r="G427" s="371"/>
      <c r="H427" s="356"/>
      <c r="I427" s="361">
        <f t="shared" si="6"/>
        <v>0</v>
      </c>
      <c r="J427" s="360"/>
    </row>
    <row r="428" spans="1:10" hidden="1" x14ac:dyDescent="0.2">
      <c r="A428" s="367"/>
      <c r="B428" s="399" t="e">
        <f>VLOOKUP(A428,Roster!A:B,2,FALSE)</f>
        <v>#N/A</v>
      </c>
      <c r="C428" s="363"/>
      <c r="D428" s="365"/>
      <c r="E428" s="377"/>
      <c r="F428" s="372"/>
      <c r="G428" s="372"/>
      <c r="I428" s="364">
        <f t="shared" si="6"/>
        <v>0</v>
      </c>
      <c r="J428" s="365"/>
    </row>
    <row r="429" spans="1:10" hidden="1" x14ac:dyDescent="0.2">
      <c r="A429" s="358"/>
      <c r="B429" s="398" t="e">
        <f>VLOOKUP(A429,Roster!A:B,2,FALSE)</f>
        <v>#N/A</v>
      </c>
      <c r="C429" s="366"/>
      <c r="D429" s="360"/>
      <c r="E429" s="376"/>
      <c r="F429" s="371"/>
      <c r="G429" s="371"/>
      <c r="H429" s="356"/>
      <c r="I429" s="361">
        <f t="shared" si="6"/>
        <v>0</v>
      </c>
      <c r="J429" s="360"/>
    </row>
    <row r="430" spans="1:10" hidden="1" x14ac:dyDescent="0.2">
      <c r="A430" s="367"/>
      <c r="B430" s="399" t="e">
        <f>VLOOKUP(A430,Roster!A:B,2,FALSE)</f>
        <v>#N/A</v>
      </c>
      <c r="C430" s="363"/>
      <c r="D430" s="365"/>
      <c r="E430" s="377"/>
      <c r="F430" s="372"/>
      <c r="G430" s="372"/>
      <c r="I430" s="364">
        <f t="shared" si="6"/>
        <v>0</v>
      </c>
      <c r="J430" s="365"/>
    </row>
    <row r="431" spans="1:10" hidden="1" x14ac:dyDescent="0.2">
      <c r="A431" s="369"/>
      <c r="B431" s="398" t="e">
        <f>VLOOKUP(A431,Roster!A:B,2,FALSE)</f>
        <v>#N/A</v>
      </c>
      <c r="C431" s="366"/>
      <c r="D431" s="360"/>
      <c r="E431" s="376"/>
      <c r="F431" s="371"/>
      <c r="G431" s="371"/>
      <c r="H431" s="356"/>
      <c r="I431" s="361">
        <f t="shared" si="6"/>
        <v>0</v>
      </c>
      <c r="J431" s="360"/>
    </row>
    <row r="432" spans="1:10" hidden="1" x14ac:dyDescent="0.2">
      <c r="A432" s="370"/>
      <c r="B432" s="399" t="e">
        <f>VLOOKUP(A432,Roster!A:B,2,FALSE)</f>
        <v>#N/A</v>
      </c>
      <c r="C432" s="363"/>
      <c r="D432" s="365"/>
      <c r="E432" s="377"/>
      <c r="F432" s="372"/>
      <c r="G432" s="372"/>
      <c r="I432" s="364">
        <f t="shared" si="6"/>
        <v>0</v>
      </c>
      <c r="J432" s="365"/>
    </row>
    <row r="433" spans="1:10" hidden="1" x14ac:dyDescent="0.2">
      <c r="A433" s="360"/>
      <c r="B433" s="398" t="e">
        <f>VLOOKUP(A433,Roster!A:B,2,FALSE)</f>
        <v>#N/A</v>
      </c>
      <c r="C433" s="366"/>
      <c r="D433" s="360"/>
      <c r="E433" s="376"/>
      <c r="F433" s="371"/>
      <c r="G433" s="371"/>
      <c r="H433" s="356"/>
      <c r="I433" s="361">
        <f t="shared" si="6"/>
        <v>0</v>
      </c>
      <c r="J433" s="360"/>
    </row>
    <row r="434" spans="1:10" hidden="1" x14ac:dyDescent="0.2">
      <c r="A434" s="365"/>
      <c r="B434" s="399" t="e">
        <f>VLOOKUP(A434,Roster!A:B,2,FALSE)</f>
        <v>#N/A</v>
      </c>
      <c r="C434" s="363"/>
      <c r="D434" s="365"/>
      <c r="E434" s="377"/>
      <c r="F434" s="372"/>
      <c r="G434" s="372"/>
      <c r="I434" s="364">
        <f t="shared" si="6"/>
        <v>0</v>
      </c>
      <c r="J434" s="365"/>
    </row>
    <row r="435" spans="1:10" hidden="1" x14ac:dyDescent="0.2">
      <c r="A435" s="360"/>
      <c r="B435" s="398" t="e">
        <f>VLOOKUP(A435,Roster!A:B,2,FALSE)</f>
        <v>#N/A</v>
      </c>
      <c r="C435" s="366"/>
      <c r="D435" s="360"/>
      <c r="E435" s="376"/>
      <c r="F435" s="371"/>
      <c r="G435" s="371"/>
      <c r="H435" s="356"/>
      <c r="I435" s="361">
        <f t="shared" si="6"/>
        <v>0</v>
      </c>
      <c r="J435" s="360"/>
    </row>
    <row r="436" spans="1:10" hidden="1" x14ac:dyDescent="0.2">
      <c r="A436" s="365"/>
      <c r="B436" s="399" t="e">
        <f>VLOOKUP(A436,Roster!A:B,2,FALSE)</f>
        <v>#N/A</v>
      </c>
      <c r="C436" s="363"/>
      <c r="D436" s="365"/>
      <c r="E436" s="377"/>
      <c r="F436" s="372"/>
      <c r="G436" s="372"/>
      <c r="I436" s="364">
        <f t="shared" si="6"/>
        <v>0</v>
      </c>
      <c r="J436" s="365"/>
    </row>
    <row r="437" spans="1:10" hidden="1" x14ac:dyDescent="0.2">
      <c r="A437" s="360"/>
      <c r="B437" s="398" t="e">
        <f>VLOOKUP(A437,Roster!A:B,2,FALSE)</f>
        <v>#N/A</v>
      </c>
      <c r="C437" s="366"/>
      <c r="D437" s="360"/>
      <c r="E437" s="376"/>
      <c r="F437" s="371"/>
      <c r="G437" s="371"/>
      <c r="H437" s="356"/>
      <c r="I437" s="361">
        <f t="shared" si="6"/>
        <v>0</v>
      </c>
      <c r="J437" s="360"/>
    </row>
    <row r="438" spans="1:10" hidden="1" x14ac:dyDescent="0.2">
      <c r="A438" s="365"/>
      <c r="B438" s="399" t="e">
        <f>VLOOKUP(A438,Roster!A:B,2,FALSE)</f>
        <v>#N/A</v>
      </c>
      <c r="C438" s="363"/>
      <c r="D438" s="365"/>
      <c r="E438" s="377"/>
      <c r="F438" s="372"/>
      <c r="G438" s="372"/>
      <c r="I438" s="364">
        <f t="shared" si="6"/>
        <v>0</v>
      </c>
      <c r="J438" s="365"/>
    </row>
    <row r="439" spans="1:10" hidden="1" x14ac:dyDescent="0.2">
      <c r="A439" s="360"/>
      <c r="B439" s="398" t="e">
        <f>VLOOKUP(A439,Roster!A:B,2,FALSE)</f>
        <v>#N/A</v>
      </c>
      <c r="C439" s="366"/>
      <c r="D439" s="360"/>
      <c r="E439" s="376"/>
      <c r="F439" s="371"/>
      <c r="G439" s="371"/>
      <c r="H439" s="356"/>
      <c r="I439" s="361">
        <f t="shared" si="6"/>
        <v>0</v>
      </c>
      <c r="J439" s="360"/>
    </row>
    <row r="440" spans="1:10" hidden="1" x14ac:dyDescent="0.2">
      <c r="A440" s="365"/>
      <c r="B440" s="399" t="e">
        <f>VLOOKUP(A440,Roster!A:B,2,FALSE)</f>
        <v>#N/A</v>
      </c>
      <c r="C440" s="363"/>
      <c r="D440" s="365"/>
      <c r="E440" s="377"/>
      <c r="F440" s="372"/>
      <c r="G440" s="372"/>
      <c r="I440" s="364">
        <f t="shared" si="6"/>
        <v>0</v>
      </c>
      <c r="J440" s="365"/>
    </row>
    <row r="441" spans="1:10" hidden="1" x14ac:dyDescent="0.2">
      <c r="A441" s="360"/>
      <c r="B441" s="398" t="e">
        <f>VLOOKUP(A441,Roster!A:B,2,FALSE)</f>
        <v>#N/A</v>
      </c>
      <c r="C441" s="366"/>
      <c r="D441" s="360"/>
      <c r="E441" s="376"/>
      <c r="F441" s="371"/>
      <c r="G441" s="371"/>
      <c r="H441" s="356"/>
      <c r="I441" s="361">
        <f t="shared" si="6"/>
        <v>0</v>
      </c>
      <c r="J441" s="360"/>
    </row>
    <row r="442" spans="1:10" hidden="1" x14ac:dyDescent="0.2">
      <c r="A442" s="365"/>
      <c r="B442" s="399" t="e">
        <f>VLOOKUP(A442,Roster!A:B,2,FALSE)</f>
        <v>#N/A</v>
      </c>
      <c r="C442" s="363"/>
      <c r="D442" s="365"/>
      <c r="E442" s="377"/>
      <c r="F442" s="372"/>
      <c r="G442" s="372"/>
      <c r="I442" s="364">
        <f t="shared" si="6"/>
        <v>0</v>
      </c>
      <c r="J442" s="365"/>
    </row>
    <row r="443" spans="1:10" hidden="1" x14ac:dyDescent="0.2">
      <c r="A443" s="360"/>
      <c r="B443" s="398" t="e">
        <f>VLOOKUP(A443,Roster!A:B,2,FALSE)</f>
        <v>#N/A</v>
      </c>
      <c r="C443" s="366"/>
      <c r="D443" s="360"/>
      <c r="E443" s="376"/>
      <c r="F443" s="371"/>
      <c r="G443" s="371"/>
      <c r="H443" s="356"/>
      <c r="I443" s="361">
        <f t="shared" si="6"/>
        <v>0</v>
      </c>
      <c r="J443" s="360"/>
    </row>
    <row r="444" spans="1:10" hidden="1" x14ac:dyDescent="0.2">
      <c r="A444" s="365"/>
      <c r="B444" s="399" t="e">
        <f>VLOOKUP(A444,Roster!A:B,2,FALSE)</f>
        <v>#N/A</v>
      </c>
      <c r="C444" s="363"/>
      <c r="D444" s="365"/>
      <c r="E444" s="377"/>
      <c r="F444" s="372"/>
      <c r="G444" s="372"/>
      <c r="I444" s="364">
        <f t="shared" si="6"/>
        <v>0</v>
      </c>
      <c r="J444" s="365"/>
    </row>
    <row r="445" spans="1:10" hidden="1" x14ac:dyDescent="0.2">
      <c r="A445" s="360"/>
      <c r="B445" s="398" t="e">
        <f>VLOOKUP(A445,Roster!A:B,2,FALSE)</f>
        <v>#N/A</v>
      </c>
      <c r="C445" s="366"/>
      <c r="D445" s="360"/>
      <c r="E445" s="376"/>
      <c r="F445" s="371"/>
      <c r="G445" s="371"/>
      <c r="H445" s="356"/>
      <c r="I445" s="361">
        <f t="shared" si="6"/>
        <v>0</v>
      </c>
      <c r="J445" s="360"/>
    </row>
    <row r="446" spans="1:10" hidden="1" x14ac:dyDescent="0.2">
      <c r="A446" s="365"/>
      <c r="B446" s="399" t="e">
        <f>VLOOKUP(A446,Roster!A:B,2,FALSE)</f>
        <v>#N/A</v>
      </c>
      <c r="C446" s="363"/>
      <c r="D446" s="365"/>
      <c r="E446" s="377"/>
      <c r="F446" s="372"/>
      <c r="G446" s="372"/>
      <c r="I446" s="364">
        <f t="shared" si="6"/>
        <v>0</v>
      </c>
      <c r="J446" s="365"/>
    </row>
    <row r="447" spans="1:10" hidden="1" x14ac:dyDescent="0.2">
      <c r="A447" s="358"/>
      <c r="B447" s="398" t="e">
        <f>VLOOKUP(A447,Roster!A:B,2,FALSE)</f>
        <v>#N/A</v>
      </c>
      <c r="C447" s="366"/>
      <c r="D447" s="360"/>
      <c r="E447" s="376"/>
      <c r="F447" s="371"/>
      <c r="G447" s="371"/>
      <c r="H447" s="356"/>
      <c r="I447" s="361">
        <f t="shared" si="6"/>
        <v>0</v>
      </c>
      <c r="J447" s="360"/>
    </row>
    <row r="448" spans="1:10" hidden="1" x14ac:dyDescent="0.2">
      <c r="A448" s="362"/>
      <c r="B448" s="399" t="e">
        <f>VLOOKUP(A448,Roster!A:B,2,FALSE)</f>
        <v>#N/A</v>
      </c>
      <c r="C448" s="363"/>
      <c r="D448" s="365"/>
      <c r="E448" s="377"/>
      <c r="F448" s="372"/>
      <c r="G448" s="372"/>
      <c r="I448" s="364">
        <f t="shared" si="6"/>
        <v>0</v>
      </c>
      <c r="J448" s="365"/>
    </row>
    <row r="449" spans="1:10" hidden="1" x14ac:dyDescent="0.2">
      <c r="A449" s="360"/>
      <c r="B449" s="398" t="e">
        <f>VLOOKUP(A449,Roster!A:B,2,FALSE)</f>
        <v>#N/A</v>
      </c>
      <c r="C449" s="366"/>
      <c r="D449" s="360"/>
      <c r="E449" s="376"/>
      <c r="F449" s="371"/>
      <c r="G449" s="371"/>
      <c r="H449" s="356"/>
      <c r="I449" s="361">
        <f t="shared" si="6"/>
        <v>0</v>
      </c>
      <c r="J449" s="360"/>
    </row>
    <row r="450" spans="1:10" hidden="1" x14ac:dyDescent="0.2">
      <c r="A450" s="362"/>
      <c r="B450" s="399" t="e">
        <f>VLOOKUP(A450,Roster!A:B,2,FALSE)</f>
        <v>#N/A</v>
      </c>
      <c r="C450" s="363"/>
      <c r="D450" s="365"/>
      <c r="E450" s="377"/>
      <c r="F450" s="372"/>
      <c r="G450" s="372"/>
      <c r="I450" s="364">
        <f t="shared" si="6"/>
        <v>0</v>
      </c>
      <c r="J450" s="365"/>
    </row>
    <row r="451" spans="1:10" hidden="1" x14ac:dyDescent="0.2">
      <c r="A451" s="360"/>
      <c r="B451" s="398" t="e">
        <f>VLOOKUP(A451,Roster!A:B,2,FALSE)</f>
        <v>#N/A</v>
      </c>
      <c r="C451" s="366"/>
      <c r="D451" s="360"/>
      <c r="E451" s="376"/>
      <c r="F451" s="371"/>
      <c r="G451" s="371"/>
      <c r="H451" s="356"/>
      <c r="I451" s="361">
        <f t="shared" si="6"/>
        <v>0</v>
      </c>
      <c r="J451" s="360"/>
    </row>
    <row r="452" spans="1:10" hidden="1" x14ac:dyDescent="0.2">
      <c r="A452" s="362"/>
      <c r="B452" s="399" t="e">
        <f>VLOOKUP(A452,Roster!A:B,2,FALSE)</f>
        <v>#N/A</v>
      </c>
      <c r="C452" s="363"/>
      <c r="D452" s="365"/>
      <c r="E452" s="377"/>
      <c r="F452" s="372"/>
      <c r="G452" s="372"/>
      <c r="I452" s="364">
        <f t="shared" ref="I452:I515" si="7">E452+F452+G452</f>
        <v>0</v>
      </c>
      <c r="J452" s="365"/>
    </row>
    <row r="453" spans="1:10" hidden="1" x14ac:dyDescent="0.2">
      <c r="A453" s="358"/>
      <c r="B453" s="398" t="e">
        <f>VLOOKUP(A453,Roster!A:B,2,FALSE)</f>
        <v>#N/A</v>
      </c>
      <c r="C453" s="366"/>
      <c r="D453" s="360"/>
      <c r="E453" s="376"/>
      <c r="F453" s="371"/>
      <c r="G453" s="371"/>
      <c r="H453" s="356"/>
      <c r="I453" s="361">
        <f t="shared" si="7"/>
        <v>0</v>
      </c>
      <c r="J453" s="360"/>
    </row>
    <row r="454" spans="1:10" hidden="1" x14ac:dyDescent="0.2">
      <c r="A454" s="362"/>
      <c r="B454" s="399" t="e">
        <f>VLOOKUP(A454,Roster!A:B,2,FALSE)</f>
        <v>#N/A</v>
      </c>
      <c r="C454" s="363"/>
      <c r="D454" s="365"/>
      <c r="E454" s="377"/>
      <c r="F454" s="372"/>
      <c r="G454" s="372"/>
      <c r="I454" s="364">
        <f t="shared" si="7"/>
        <v>0</v>
      </c>
      <c r="J454" s="365"/>
    </row>
    <row r="455" spans="1:10" hidden="1" x14ac:dyDescent="0.2">
      <c r="A455" s="360"/>
      <c r="B455" s="398" t="e">
        <f>VLOOKUP(A455,Roster!A:B,2,FALSE)</f>
        <v>#N/A</v>
      </c>
      <c r="C455" s="366"/>
      <c r="D455" s="360"/>
      <c r="E455" s="376"/>
      <c r="F455" s="371"/>
      <c r="G455" s="371"/>
      <c r="H455" s="356"/>
      <c r="I455" s="361">
        <f t="shared" si="7"/>
        <v>0</v>
      </c>
      <c r="J455" s="360"/>
    </row>
    <row r="456" spans="1:10" hidden="1" x14ac:dyDescent="0.2">
      <c r="A456" s="362"/>
      <c r="B456" s="399" t="e">
        <f>VLOOKUP(A456,Roster!A:B,2,FALSE)</f>
        <v>#N/A</v>
      </c>
      <c r="C456" s="363"/>
      <c r="D456" s="365"/>
      <c r="E456" s="377"/>
      <c r="F456" s="372"/>
      <c r="G456" s="372"/>
      <c r="I456" s="364">
        <f t="shared" si="7"/>
        <v>0</v>
      </c>
      <c r="J456" s="365"/>
    </row>
    <row r="457" spans="1:10" hidden="1" x14ac:dyDescent="0.2">
      <c r="A457" s="358"/>
      <c r="B457" s="398" t="e">
        <f>VLOOKUP(A457,Roster!A:B,2,FALSE)</f>
        <v>#N/A</v>
      </c>
      <c r="C457" s="366"/>
      <c r="D457" s="360"/>
      <c r="E457" s="376"/>
      <c r="F457" s="371"/>
      <c r="G457" s="371"/>
      <c r="H457" s="356"/>
      <c r="I457" s="361">
        <f t="shared" si="7"/>
        <v>0</v>
      </c>
      <c r="J457" s="360"/>
    </row>
    <row r="458" spans="1:10" hidden="1" x14ac:dyDescent="0.2">
      <c r="A458" s="367"/>
      <c r="B458" s="399" t="e">
        <f>VLOOKUP(A458,Roster!A:B,2,FALSE)</f>
        <v>#N/A</v>
      </c>
      <c r="C458" s="363"/>
      <c r="D458" s="365"/>
      <c r="E458" s="377"/>
      <c r="F458" s="372"/>
      <c r="G458" s="372"/>
      <c r="I458" s="364">
        <f t="shared" si="7"/>
        <v>0</v>
      </c>
      <c r="J458" s="365"/>
    </row>
    <row r="459" spans="1:10" hidden="1" x14ac:dyDescent="0.2">
      <c r="A459" s="358"/>
      <c r="B459" s="398" t="e">
        <f>VLOOKUP(A459,Roster!A:B,2,FALSE)</f>
        <v>#N/A</v>
      </c>
      <c r="C459" s="366"/>
      <c r="D459" s="360"/>
      <c r="E459" s="376"/>
      <c r="F459" s="371"/>
      <c r="G459" s="371"/>
      <c r="H459" s="356"/>
      <c r="I459" s="361">
        <f t="shared" si="7"/>
        <v>0</v>
      </c>
      <c r="J459" s="360"/>
    </row>
    <row r="460" spans="1:10" hidden="1" x14ac:dyDescent="0.2">
      <c r="A460" s="367"/>
      <c r="B460" s="399" t="e">
        <f>VLOOKUP(A460,Roster!A:B,2,FALSE)</f>
        <v>#N/A</v>
      </c>
      <c r="C460" s="363"/>
      <c r="D460" s="365"/>
      <c r="E460" s="377"/>
      <c r="F460" s="372"/>
      <c r="G460" s="372"/>
      <c r="I460" s="364">
        <f t="shared" si="7"/>
        <v>0</v>
      </c>
      <c r="J460" s="365"/>
    </row>
    <row r="461" spans="1:10" hidden="1" x14ac:dyDescent="0.2">
      <c r="A461" s="358"/>
      <c r="B461" s="398" t="e">
        <f>VLOOKUP(A461,Roster!A:B,2,FALSE)</f>
        <v>#N/A</v>
      </c>
      <c r="C461" s="366"/>
      <c r="D461" s="360"/>
      <c r="E461" s="376"/>
      <c r="F461" s="371"/>
      <c r="G461" s="371"/>
      <c r="H461" s="356"/>
      <c r="I461" s="361">
        <f t="shared" si="7"/>
        <v>0</v>
      </c>
      <c r="J461" s="360"/>
    </row>
    <row r="462" spans="1:10" hidden="1" x14ac:dyDescent="0.2">
      <c r="A462" s="367"/>
      <c r="B462" s="399" t="e">
        <f>VLOOKUP(A462,Roster!A:B,2,FALSE)</f>
        <v>#N/A</v>
      </c>
      <c r="C462" s="363"/>
      <c r="D462" s="365"/>
      <c r="E462" s="377"/>
      <c r="F462" s="372"/>
      <c r="G462" s="372"/>
      <c r="I462" s="364">
        <f t="shared" si="7"/>
        <v>0</v>
      </c>
      <c r="J462" s="365"/>
    </row>
    <row r="463" spans="1:10" hidden="1" x14ac:dyDescent="0.2">
      <c r="A463" s="358"/>
      <c r="B463" s="398" t="e">
        <f>VLOOKUP(A463,Roster!A:B,2,FALSE)</f>
        <v>#N/A</v>
      </c>
      <c r="C463" s="366"/>
      <c r="D463" s="360"/>
      <c r="E463" s="376"/>
      <c r="F463" s="371"/>
      <c r="G463" s="371"/>
      <c r="H463" s="356"/>
      <c r="I463" s="361">
        <f t="shared" si="7"/>
        <v>0</v>
      </c>
      <c r="J463" s="360"/>
    </row>
    <row r="464" spans="1:10" hidden="1" x14ac:dyDescent="0.2">
      <c r="A464" s="367"/>
      <c r="B464" s="399" t="e">
        <f>VLOOKUP(A464,Roster!A:B,2,FALSE)</f>
        <v>#N/A</v>
      </c>
      <c r="C464" s="363"/>
      <c r="D464" s="365"/>
      <c r="E464" s="377"/>
      <c r="F464" s="372"/>
      <c r="G464" s="372"/>
      <c r="I464" s="364">
        <f t="shared" si="7"/>
        <v>0</v>
      </c>
      <c r="J464" s="365"/>
    </row>
    <row r="465" spans="1:10" hidden="1" x14ac:dyDescent="0.2">
      <c r="A465" s="358"/>
      <c r="B465" s="398" t="e">
        <f>VLOOKUP(A465,Roster!A:B,2,FALSE)</f>
        <v>#N/A</v>
      </c>
      <c r="C465" s="366"/>
      <c r="D465" s="360"/>
      <c r="E465" s="376"/>
      <c r="F465" s="371"/>
      <c r="G465" s="371"/>
      <c r="H465" s="356"/>
      <c r="I465" s="361">
        <f t="shared" si="7"/>
        <v>0</v>
      </c>
      <c r="J465" s="360"/>
    </row>
    <row r="466" spans="1:10" hidden="1" x14ac:dyDescent="0.2">
      <c r="A466" s="367"/>
      <c r="B466" s="399" t="e">
        <f>VLOOKUP(A466,Roster!A:B,2,FALSE)</f>
        <v>#N/A</v>
      </c>
      <c r="C466" s="363"/>
      <c r="D466" s="365"/>
      <c r="E466" s="377"/>
      <c r="F466" s="372"/>
      <c r="G466" s="372"/>
      <c r="I466" s="364">
        <f t="shared" si="7"/>
        <v>0</v>
      </c>
      <c r="J466" s="365"/>
    </row>
    <row r="467" spans="1:10" hidden="1" x14ac:dyDescent="0.2">
      <c r="A467" s="358"/>
      <c r="B467" s="398" t="e">
        <f>VLOOKUP(A467,Roster!A:B,2,FALSE)</f>
        <v>#N/A</v>
      </c>
      <c r="C467" s="366"/>
      <c r="D467" s="360"/>
      <c r="E467" s="376"/>
      <c r="F467" s="371"/>
      <c r="G467" s="371"/>
      <c r="H467" s="356"/>
      <c r="I467" s="361">
        <f t="shared" si="7"/>
        <v>0</v>
      </c>
      <c r="J467" s="360"/>
    </row>
    <row r="468" spans="1:10" hidden="1" x14ac:dyDescent="0.2">
      <c r="A468" s="367"/>
      <c r="B468" s="399" t="e">
        <f>VLOOKUP(A468,Roster!A:B,2,FALSE)</f>
        <v>#N/A</v>
      </c>
      <c r="C468" s="363"/>
      <c r="D468" s="365"/>
      <c r="E468" s="377"/>
      <c r="F468" s="372"/>
      <c r="G468" s="372"/>
      <c r="I468" s="364">
        <f t="shared" si="7"/>
        <v>0</v>
      </c>
      <c r="J468" s="365"/>
    </row>
    <row r="469" spans="1:10" hidden="1" x14ac:dyDescent="0.2">
      <c r="A469" s="358"/>
      <c r="B469" s="398" t="e">
        <f>VLOOKUP(A469,Roster!A:B,2,FALSE)</f>
        <v>#N/A</v>
      </c>
      <c r="C469" s="366"/>
      <c r="D469" s="360"/>
      <c r="E469" s="376"/>
      <c r="F469" s="371"/>
      <c r="G469" s="371"/>
      <c r="H469" s="356"/>
      <c r="I469" s="361">
        <f t="shared" si="7"/>
        <v>0</v>
      </c>
      <c r="J469" s="360"/>
    </row>
    <row r="470" spans="1:10" hidden="1" x14ac:dyDescent="0.2">
      <c r="A470" s="367"/>
      <c r="B470" s="399" t="e">
        <f>VLOOKUP(A470,Roster!A:B,2,FALSE)</f>
        <v>#N/A</v>
      </c>
      <c r="C470" s="363"/>
      <c r="D470" s="365"/>
      <c r="E470" s="377"/>
      <c r="F470" s="372"/>
      <c r="G470" s="372"/>
      <c r="I470" s="364">
        <f t="shared" si="7"/>
        <v>0</v>
      </c>
      <c r="J470" s="365"/>
    </row>
    <row r="471" spans="1:10" hidden="1" x14ac:dyDescent="0.2">
      <c r="A471" s="358"/>
      <c r="B471" s="398" t="e">
        <f>VLOOKUP(A471,Roster!A:B,2,FALSE)</f>
        <v>#N/A</v>
      </c>
      <c r="C471" s="366"/>
      <c r="D471" s="360"/>
      <c r="E471" s="376"/>
      <c r="F471" s="371"/>
      <c r="G471" s="371"/>
      <c r="H471" s="356"/>
      <c r="I471" s="361">
        <f t="shared" si="7"/>
        <v>0</v>
      </c>
      <c r="J471" s="360"/>
    </row>
    <row r="472" spans="1:10" hidden="1" x14ac:dyDescent="0.2">
      <c r="A472" s="367"/>
      <c r="B472" s="399" t="e">
        <f>VLOOKUP(A472,Roster!A:B,2,FALSE)</f>
        <v>#N/A</v>
      </c>
      <c r="C472" s="363"/>
      <c r="D472" s="365"/>
      <c r="E472" s="377"/>
      <c r="F472" s="372"/>
      <c r="G472" s="372"/>
      <c r="I472" s="364">
        <f t="shared" si="7"/>
        <v>0</v>
      </c>
      <c r="J472" s="365"/>
    </row>
    <row r="473" spans="1:10" hidden="1" x14ac:dyDescent="0.2">
      <c r="A473" s="369"/>
      <c r="B473" s="398" t="e">
        <f>VLOOKUP(A473,Roster!A:B,2,FALSE)</f>
        <v>#N/A</v>
      </c>
      <c r="C473" s="366"/>
      <c r="D473" s="360"/>
      <c r="E473" s="376"/>
      <c r="F473" s="371"/>
      <c r="G473" s="371"/>
      <c r="H473" s="356"/>
      <c r="I473" s="361">
        <f t="shared" si="7"/>
        <v>0</v>
      </c>
      <c r="J473" s="360"/>
    </row>
    <row r="474" spans="1:10" hidden="1" x14ac:dyDescent="0.2">
      <c r="A474" s="370"/>
      <c r="B474" s="399" t="e">
        <f>VLOOKUP(A474,Roster!A:B,2,FALSE)</f>
        <v>#N/A</v>
      </c>
      <c r="C474" s="363"/>
      <c r="D474" s="365"/>
      <c r="E474" s="377"/>
      <c r="F474" s="372"/>
      <c r="G474" s="372"/>
      <c r="I474" s="364">
        <f t="shared" si="7"/>
        <v>0</v>
      </c>
      <c r="J474" s="365"/>
    </row>
    <row r="475" spans="1:10" hidden="1" x14ac:dyDescent="0.2">
      <c r="A475" s="369"/>
      <c r="B475" s="398" t="e">
        <f>VLOOKUP(A475,Roster!A:B,2,FALSE)</f>
        <v>#N/A</v>
      </c>
      <c r="C475" s="366"/>
      <c r="D475" s="360"/>
      <c r="E475" s="376"/>
      <c r="F475" s="371"/>
      <c r="G475" s="371"/>
      <c r="H475" s="356"/>
      <c r="I475" s="361">
        <f t="shared" si="7"/>
        <v>0</v>
      </c>
      <c r="J475" s="360"/>
    </row>
    <row r="476" spans="1:10" hidden="1" x14ac:dyDescent="0.2">
      <c r="A476" s="370"/>
      <c r="B476" s="399" t="e">
        <f>VLOOKUP(A476,Roster!A:B,2,FALSE)</f>
        <v>#N/A</v>
      </c>
      <c r="C476" s="363"/>
      <c r="D476" s="365"/>
      <c r="E476" s="377"/>
      <c r="F476" s="372"/>
      <c r="G476" s="372"/>
      <c r="I476" s="364">
        <f t="shared" si="7"/>
        <v>0</v>
      </c>
      <c r="J476" s="365"/>
    </row>
    <row r="477" spans="1:10" hidden="1" x14ac:dyDescent="0.2">
      <c r="A477" s="369"/>
      <c r="B477" s="398" t="e">
        <f>VLOOKUP(A477,Roster!A:B,2,FALSE)</f>
        <v>#N/A</v>
      </c>
      <c r="C477" s="366"/>
      <c r="D477" s="360"/>
      <c r="E477" s="376"/>
      <c r="F477" s="371"/>
      <c r="G477" s="371"/>
      <c r="H477" s="356"/>
      <c r="I477" s="361">
        <f t="shared" si="7"/>
        <v>0</v>
      </c>
      <c r="J477" s="360"/>
    </row>
    <row r="478" spans="1:10" hidden="1" x14ac:dyDescent="0.2">
      <c r="A478" s="370"/>
      <c r="B478" s="399" t="e">
        <f>VLOOKUP(A478,Roster!A:B,2,FALSE)</f>
        <v>#N/A</v>
      </c>
      <c r="C478" s="363"/>
      <c r="D478" s="365"/>
      <c r="E478" s="377"/>
      <c r="F478" s="372"/>
      <c r="G478" s="372"/>
      <c r="I478" s="364">
        <f t="shared" si="7"/>
        <v>0</v>
      </c>
      <c r="J478" s="365"/>
    </row>
    <row r="479" spans="1:10" hidden="1" x14ac:dyDescent="0.2">
      <c r="A479" s="369"/>
      <c r="B479" s="398" t="e">
        <f>VLOOKUP(A479,Roster!A:B,2,FALSE)</f>
        <v>#N/A</v>
      </c>
      <c r="C479" s="366"/>
      <c r="D479" s="360"/>
      <c r="E479" s="376"/>
      <c r="F479" s="371"/>
      <c r="G479" s="371"/>
      <c r="H479" s="356"/>
      <c r="I479" s="361">
        <f t="shared" si="7"/>
        <v>0</v>
      </c>
      <c r="J479" s="360"/>
    </row>
    <row r="480" spans="1:10" hidden="1" x14ac:dyDescent="0.2">
      <c r="A480" s="370"/>
      <c r="B480" s="399" t="e">
        <f>VLOOKUP(A480,Roster!A:B,2,FALSE)</f>
        <v>#N/A</v>
      </c>
      <c r="C480" s="363"/>
      <c r="D480" s="365"/>
      <c r="E480" s="377"/>
      <c r="F480" s="372"/>
      <c r="G480" s="372"/>
      <c r="I480" s="364">
        <f t="shared" si="7"/>
        <v>0</v>
      </c>
      <c r="J480" s="365"/>
    </row>
    <row r="481" spans="1:10" hidden="1" x14ac:dyDescent="0.2">
      <c r="A481" s="369"/>
      <c r="B481" s="398" t="e">
        <f>VLOOKUP(A481,Roster!A:B,2,FALSE)</f>
        <v>#N/A</v>
      </c>
      <c r="C481" s="366"/>
      <c r="D481" s="360"/>
      <c r="E481" s="376"/>
      <c r="F481" s="371"/>
      <c r="G481" s="371"/>
      <c r="H481" s="356"/>
      <c r="I481" s="361">
        <f t="shared" si="7"/>
        <v>0</v>
      </c>
      <c r="J481" s="360"/>
    </row>
    <row r="482" spans="1:10" hidden="1" x14ac:dyDescent="0.2">
      <c r="A482" s="370"/>
      <c r="B482" s="399" t="e">
        <f>VLOOKUP(A482,Roster!A:B,2,FALSE)</f>
        <v>#N/A</v>
      </c>
      <c r="C482" s="363"/>
      <c r="D482" s="365"/>
      <c r="E482" s="377"/>
      <c r="F482" s="372"/>
      <c r="G482" s="372"/>
      <c r="I482" s="364">
        <f t="shared" si="7"/>
        <v>0</v>
      </c>
      <c r="J482" s="365"/>
    </row>
    <row r="483" spans="1:10" hidden="1" x14ac:dyDescent="0.2">
      <c r="A483" s="369"/>
      <c r="B483" s="398" t="e">
        <f>VLOOKUP(A483,Roster!A:B,2,FALSE)</f>
        <v>#N/A</v>
      </c>
      <c r="C483" s="366"/>
      <c r="D483" s="360"/>
      <c r="E483" s="376"/>
      <c r="F483" s="371"/>
      <c r="G483" s="371"/>
      <c r="H483" s="356"/>
      <c r="I483" s="361">
        <f t="shared" si="7"/>
        <v>0</v>
      </c>
      <c r="J483" s="360"/>
    </row>
    <row r="484" spans="1:10" hidden="1" x14ac:dyDescent="0.2">
      <c r="A484" s="370"/>
      <c r="B484" s="399" t="e">
        <f>VLOOKUP(A484,Roster!A:B,2,FALSE)</f>
        <v>#N/A</v>
      </c>
      <c r="C484" s="363"/>
      <c r="D484" s="365"/>
      <c r="E484" s="377"/>
      <c r="F484" s="372"/>
      <c r="G484" s="372"/>
      <c r="I484" s="364">
        <f t="shared" si="7"/>
        <v>0</v>
      </c>
      <c r="J484" s="365"/>
    </row>
    <row r="485" spans="1:10" hidden="1" x14ac:dyDescent="0.2">
      <c r="A485" s="369"/>
      <c r="B485" s="398" t="e">
        <f>VLOOKUP(A485,Roster!A:B,2,FALSE)</f>
        <v>#N/A</v>
      </c>
      <c r="C485" s="366"/>
      <c r="D485" s="360"/>
      <c r="E485" s="376"/>
      <c r="F485" s="371"/>
      <c r="G485" s="371"/>
      <c r="H485" s="356"/>
      <c r="I485" s="361">
        <f t="shared" si="7"/>
        <v>0</v>
      </c>
      <c r="J485" s="360"/>
    </row>
    <row r="486" spans="1:10" hidden="1" x14ac:dyDescent="0.2">
      <c r="A486" s="370"/>
      <c r="B486" s="399" t="e">
        <f>VLOOKUP(A486,Roster!A:B,2,FALSE)</f>
        <v>#N/A</v>
      </c>
      <c r="C486" s="363"/>
      <c r="D486" s="365"/>
      <c r="E486" s="377"/>
      <c r="F486" s="372"/>
      <c r="G486" s="372"/>
      <c r="I486" s="364">
        <f t="shared" si="7"/>
        <v>0</v>
      </c>
      <c r="J486" s="365"/>
    </row>
    <row r="487" spans="1:10" hidden="1" x14ac:dyDescent="0.2">
      <c r="A487" s="369"/>
      <c r="B487" s="398" t="e">
        <f>VLOOKUP(A487,Roster!A:B,2,FALSE)</f>
        <v>#N/A</v>
      </c>
      <c r="C487" s="366"/>
      <c r="D487" s="360"/>
      <c r="E487" s="376"/>
      <c r="F487" s="371"/>
      <c r="G487" s="371"/>
      <c r="H487" s="356"/>
      <c r="I487" s="361">
        <f t="shared" si="7"/>
        <v>0</v>
      </c>
      <c r="J487" s="360"/>
    </row>
    <row r="488" spans="1:10" hidden="1" x14ac:dyDescent="0.2">
      <c r="A488" s="370"/>
      <c r="B488" s="399" t="e">
        <f>VLOOKUP(A488,Roster!A:B,2,FALSE)</f>
        <v>#N/A</v>
      </c>
      <c r="C488" s="363"/>
      <c r="D488" s="365"/>
      <c r="E488" s="377"/>
      <c r="F488" s="372"/>
      <c r="G488" s="372"/>
      <c r="I488" s="364">
        <f t="shared" si="7"/>
        <v>0</v>
      </c>
      <c r="J488" s="365"/>
    </row>
    <row r="489" spans="1:10" hidden="1" x14ac:dyDescent="0.2">
      <c r="A489" s="369"/>
      <c r="B489" s="398" t="e">
        <f>VLOOKUP(A489,Roster!A:B,2,FALSE)</f>
        <v>#N/A</v>
      </c>
      <c r="C489" s="366"/>
      <c r="D489" s="360"/>
      <c r="E489" s="376"/>
      <c r="F489" s="371"/>
      <c r="G489" s="371"/>
      <c r="H489" s="356"/>
      <c r="I489" s="361">
        <f t="shared" si="7"/>
        <v>0</v>
      </c>
      <c r="J489" s="360"/>
    </row>
    <row r="490" spans="1:10" hidden="1" x14ac:dyDescent="0.2">
      <c r="A490" s="370"/>
      <c r="B490" s="399" t="e">
        <f>VLOOKUP(A490,Roster!A:B,2,FALSE)</f>
        <v>#N/A</v>
      </c>
      <c r="C490" s="363"/>
      <c r="D490" s="365"/>
      <c r="E490" s="377"/>
      <c r="F490" s="372"/>
      <c r="G490" s="372"/>
      <c r="I490" s="364">
        <f t="shared" si="7"/>
        <v>0</v>
      </c>
      <c r="J490" s="365"/>
    </row>
    <row r="491" spans="1:10" hidden="1" x14ac:dyDescent="0.2">
      <c r="A491" s="369"/>
      <c r="B491" s="398" t="e">
        <f>VLOOKUP(A491,Roster!A:B,2,FALSE)</f>
        <v>#N/A</v>
      </c>
      <c r="C491" s="366"/>
      <c r="D491" s="360"/>
      <c r="E491" s="376"/>
      <c r="F491" s="371"/>
      <c r="G491" s="371"/>
      <c r="H491" s="356"/>
      <c r="I491" s="361">
        <f t="shared" si="7"/>
        <v>0</v>
      </c>
      <c r="J491" s="360"/>
    </row>
    <row r="492" spans="1:10" hidden="1" x14ac:dyDescent="0.2">
      <c r="A492" s="370"/>
      <c r="B492" s="399" t="e">
        <f>VLOOKUP(A492,Roster!A:B,2,FALSE)</f>
        <v>#N/A</v>
      </c>
      <c r="C492" s="363"/>
      <c r="D492" s="365"/>
      <c r="E492" s="377"/>
      <c r="F492" s="372"/>
      <c r="G492" s="372"/>
      <c r="I492" s="364">
        <f t="shared" si="7"/>
        <v>0</v>
      </c>
      <c r="J492" s="365"/>
    </row>
    <row r="493" spans="1:10" hidden="1" x14ac:dyDescent="0.2">
      <c r="A493" s="369"/>
      <c r="B493" s="398" t="e">
        <f>VLOOKUP(A493,Roster!A:B,2,FALSE)</f>
        <v>#N/A</v>
      </c>
      <c r="C493" s="366"/>
      <c r="D493" s="360"/>
      <c r="E493" s="376"/>
      <c r="F493" s="371"/>
      <c r="G493" s="371"/>
      <c r="H493" s="356"/>
      <c r="I493" s="361">
        <f t="shared" si="7"/>
        <v>0</v>
      </c>
      <c r="J493" s="360"/>
    </row>
    <row r="494" spans="1:10" hidden="1" x14ac:dyDescent="0.2">
      <c r="A494" s="370"/>
      <c r="B494" s="399" t="e">
        <f>VLOOKUP(A494,Roster!A:B,2,FALSE)</f>
        <v>#N/A</v>
      </c>
      <c r="C494" s="363"/>
      <c r="D494" s="365"/>
      <c r="E494" s="377"/>
      <c r="F494" s="372"/>
      <c r="G494" s="372"/>
      <c r="I494" s="364">
        <f t="shared" si="7"/>
        <v>0</v>
      </c>
      <c r="J494" s="365"/>
    </row>
    <row r="495" spans="1:10" hidden="1" x14ac:dyDescent="0.2">
      <c r="A495" s="369"/>
      <c r="B495" s="398" t="e">
        <f>VLOOKUP(A495,Roster!A:B,2,FALSE)</f>
        <v>#N/A</v>
      </c>
      <c r="C495" s="366"/>
      <c r="D495" s="360"/>
      <c r="E495" s="376"/>
      <c r="F495" s="371"/>
      <c r="G495" s="371"/>
      <c r="H495" s="356"/>
      <c r="I495" s="361">
        <f t="shared" si="7"/>
        <v>0</v>
      </c>
      <c r="J495" s="360"/>
    </row>
    <row r="496" spans="1:10" hidden="1" x14ac:dyDescent="0.2">
      <c r="A496" s="370"/>
      <c r="B496" s="399" t="e">
        <f>VLOOKUP(A496,Roster!A:B,2,FALSE)</f>
        <v>#N/A</v>
      </c>
      <c r="C496" s="363"/>
      <c r="D496" s="365"/>
      <c r="E496" s="377"/>
      <c r="F496" s="372"/>
      <c r="G496" s="372"/>
      <c r="I496" s="364">
        <f t="shared" si="7"/>
        <v>0</v>
      </c>
      <c r="J496" s="365"/>
    </row>
    <row r="497" spans="1:10" hidden="1" x14ac:dyDescent="0.2">
      <c r="A497" s="369"/>
      <c r="B497" s="398" t="e">
        <f>VLOOKUP(A497,Roster!A:B,2,FALSE)</f>
        <v>#N/A</v>
      </c>
      <c r="C497" s="366"/>
      <c r="D497" s="360"/>
      <c r="E497" s="376"/>
      <c r="F497" s="371"/>
      <c r="G497" s="371"/>
      <c r="H497" s="356"/>
      <c r="I497" s="361">
        <f t="shared" si="7"/>
        <v>0</v>
      </c>
      <c r="J497" s="360"/>
    </row>
    <row r="498" spans="1:10" hidden="1" x14ac:dyDescent="0.2">
      <c r="A498" s="370"/>
      <c r="B498" s="399" t="e">
        <f>VLOOKUP(A498,Roster!A:B,2,FALSE)</f>
        <v>#N/A</v>
      </c>
      <c r="C498" s="363"/>
      <c r="D498" s="365"/>
      <c r="E498" s="377"/>
      <c r="F498" s="372"/>
      <c r="G498" s="372"/>
      <c r="I498" s="364">
        <f t="shared" si="7"/>
        <v>0</v>
      </c>
      <c r="J498" s="365"/>
    </row>
    <row r="499" spans="1:10" hidden="1" x14ac:dyDescent="0.2">
      <c r="A499" s="358"/>
      <c r="B499" s="398" t="e">
        <f>VLOOKUP(A499,Roster!A:B,2,FALSE)</f>
        <v>#N/A</v>
      </c>
      <c r="C499" s="366"/>
      <c r="D499" s="360"/>
      <c r="E499" s="376"/>
      <c r="F499" s="371"/>
      <c r="G499" s="371"/>
      <c r="H499" s="356"/>
      <c r="I499" s="361">
        <f t="shared" si="7"/>
        <v>0</v>
      </c>
      <c r="J499" s="360"/>
    </row>
    <row r="500" spans="1:10" hidden="1" x14ac:dyDescent="0.2">
      <c r="A500" s="367"/>
      <c r="B500" s="399" t="e">
        <f>VLOOKUP(A500,Roster!A:B,2,FALSE)</f>
        <v>#N/A</v>
      </c>
      <c r="C500" s="363"/>
      <c r="D500" s="365"/>
      <c r="E500" s="377"/>
      <c r="F500" s="372"/>
      <c r="G500" s="372"/>
      <c r="I500" s="364">
        <f t="shared" si="7"/>
        <v>0</v>
      </c>
      <c r="J500" s="365"/>
    </row>
    <row r="501" spans="1:10" hidden="1" x14ac:dyDescent="0.2">
      <c r="A501" s="358"/>
      <c r="B501" s="398" t="e">
        <f>VLOOKUP(A501,Roster!A:B,2,FALSE)</f>
        <v>#N/A</v>
      </c>
      <c r="C501" s="366"/>
      <c r="D501" s="360"/>
      <c r="E501" s="376"/>
      <c r="F501" s="371"/>
      <c r="G501" s="371"/>
      <c r="H501" s="356"/>
      <c r="I501" s="361">
        <f t="shared" si="7"/>
        <v>0</v>
      </c>
      <c r="J501" s="360"/>
    </row>
    <row r="502" spans="1:10" hidden="1" x14ac:dyDescent="0.2">
      <c r="A502" s="367"/>
      <c r="B502" s="399" t="e">
        <f>VLOOKUP(A502,Roster!A:B,2,FALSE)</f>
        <v>#N/A</v>
      </c>
      <c r="C502" s="363"/>
      <c r="D502" s="365"/>
      <c r="E502" s="377"/>
      <c r="F502" s="372"/>
      <c r="G502" s="372"/>
      <c r="I502" s="364">
        <f t="shared" si="7"/>
        <v>0</v>
      </c>
      <c r="J502" s="365"/>
    </row>
    <row r="503" spans="1:10" hidden="1" x14ac:dyDescent="0.2">
      <c r="A503" s="358"/>
      <c r="B503" s="398" t="e">
        <f>VLOOKUP(A503,Roster!A:B,2,FALSE)</f>
        <v>#N/A</v>
      </c>
      <c r="C503" s="366"/>
      <c r="D503" s="360"/>
      <c r="E503" s="376"/>
      <c r="F503" s="371"/>
      <c r="G503" s="371"/>
      <c r="H503" s="356"/>
      <c r="I503" s="361">
        <f t="shared" si="7"/>
        <v>0</v>
      </c>
      <c r="J503" s="360"/>
    </row>
    <row r="504" spans="1:10" hidden="1" x14ac:dyDescent="0.2">
      <c r="A504" s="367"/>
      <c r="B504" s="399" t="e">
        <f>VLOOKUP(A504,Roster!A:B,2,FALSE)</f>
        <v>#N/A</v>
      </c>
      <c r="C504" s="363"/>
      <c r="D504" s="365"/>
      <c r="E504" s="377"/>
      <c r="F504" s="372"/>
      <c r="G504" s="372"/>
      <c r="I504" s="364">
        <f t="shared" si="7"/>
        <v>0</v>
      </c>
      <c r="J504" s="365"/>
    </row>
    <row r="505" spans="1:10" hidden="1" x14ac:dyDescent="0.2">
      <c r="A505" s="369"/>
      <c r="B505" s="398" t="e">
        <f>VLOOKUP(A505,Roster!A:B,2,FALSE)</f>
        <v>#N/A</v>
      </c>
      <c r="C505" s="366"/>
      <c r="D505" s="360"/>
      <c r="E505" s="376"/>
      <c r="F505" s="371"/>
      <c r="G505" s="371"/>
      <c r="H505" s="356"/>
      <c r="I505" s="361">
        <f t="shared" si="7"/>
        <v>0</v>
      </c>
      <c r="J505" s="360"/>
    </row>
    <row r="506" spans="1:10" hidden="1" x14ac:dyDescent="0.2">
      <c r="A506" s="370"/>
      <c r="B506" s="399" t="e">
        <f>VLOOKUP(A506,Roster!A:B,2,FALSE)</f>
        <v>#N/A</v>
      </c>
      <c r="C506" s="363"/>
      <c r="D506" s="365"/>
      <c r="E506" s="377"/>
      <c r="F506" s="372"/>
      <c r="G506" s="372"/>
      <c r="I506" s="364">
        <f t="shared" si="7"/>
        <v>0</v>
      </c>
      <c r="J506" s="365"/>
    </row>
    <row r="507" spans="1:10" hidden="1" x14ac:dyDescent="0.2">
      <c r="A507" s="360"/>
      <c r="B507" s="398" t="e">
        <f>VLOOKUP(A507,Roster!A:B,2,FALSE)</f>
        <v>#N/A</v>
      </c>
      <c r="C507" s="366"/>
      <c r="D507" s="360"/>
      <c r="E507" s="376"/>
      <c r="F507" s="371"/>
      <c r="G507" s="371"/>
      <c r="H507" s="356"/>
      <c r="I507" s="361">
        <f t="shared" si="7"/>
        <v>0</v>
      </c>
      <c r="J507" s="360"/>
    </row>
    <row r="508" spans="1:10" hidden="1" x14ac:dyDescent="0.2">
      <c r="A508" s="365"/>
      <c r="B508" s="399" t="e">
        <f>VLOOKUP(A508,Roster!A:B,2,FALSE)</f>
        <v>#N/A</v>
      </c>
      <c r="C508" s="363"/>
      <c r="D508" s="365"/>
      <c r="E508" s="377"/>
      <c r="F508" s="372"/>
      <c r="G508" s="372"/>
      <c r="I508" s="364">
        <f t="shared" si="7"/>
        <v>0</v>
      </c>
      <c r="J508" s="365"/>
    </row>
    <row r="509" spans="1:10" hidden="1" x14ac:dyDescent="0.2">
      <c r="A509" s="360"/>
      <c r="B509" s="398" t="e">
        <f>VLOOKUP(A509,Roster!A:B,2,FALSE)</f>
        <v>#N/A</v>
      </c>
      <c r="C509" s="366"/>
      <c r="D509" s="360"/>
      <c r="E509" s="376"/>
      <c r="F509" s="371"/>
      <c r="G509" s="371"/>
      <c r="H509" s="356"/>
      <c r="I509" s="361">
        <f t="shared" si="7"/>
        <v>0</v>
      </c>
      <c r="J509" s="360"/>
    </row>
    <row r="510" spans="1:10" hidden="1" x14ac:dyDescent="0.2">
      <c r="A510" s="365"/>
      <c r="B510" s="399" t="e">
        <f>VLOOKUP(A510,Roster!A:B,2,FALSE)</f>
        <v>#N/A</v>
      </c>
      <c r="C510" s="363"/>
      <c r="D510" s="365"/>
      <c r="E510" s="377"/>
      <c r="F510" s="372"/>
      <c r="G510" s="372"/>
      <c r="I510" s="364">
        <f t="shared" si="7"/>
        <v>0</v>
      </c>
      <c r="J510" s="365"/>
    </row>
    <row r="511" spans="1:10" hidden="1" x14ac:dyDescent="0.2">
      <c r="A511" s="360"/>
      <c r="B511" s="398" t="e">
        <f>VLOOKUP(A511,Roster!A:B,2,FALSE)</f>
        <v>#N/A</v>
      </c>
      <c r="C511" s="366"/>
      <c r="D511" s="360"/>
      <c r="E511" s="376"/>
      <c r="F511" s="371"/>
      <c r="G511" s="371"/>
      <c r="H511" s="356"/>
      <c r="I511" s="361">
        <f t="shared" si="7"/>
        <v>0</v>
      </c>
      <c r="J511" s="360"/>
    </row>
    <row r="512" spans="1:10" hidden="1" x14ac:dyDescent="0.2">
      <c r="A512" s="365"/>
      <c r="B512" s="399" t="e">
        <f>VLOOKUP(A512,Roster!A:B,2,FALSE)</f>
        <v>#N/A</v>
      </c>
      <c r="C512" s="363"/>
      <c r="D512" s="365"/>
      <c r="E512" s="377"/>
      <c r="F512" s="372"/>
      <c r="G512" s="372"/>
      <c r="I512" s="364">
        <f t="shared" si="7"/>
        <v>0</v>
      </c>
      <c r="J512" s="365"/>
    </row>
    <row r="513" spans="1:10" hidden="1" x14ac:dyDescent="0.2">
      <c r="A513" s="360"/>
      <c r="B513" s="398" t="e">
        <f>VLOOKUP(A513,Roster!A:B,2,FALSE)</f>
        <v>#N/A</v>
      </c>
      <c r="C513" s="366"/>
      <c r="D513" s="360"/>
      <c r="E513" s="376"/>
      <c r="F513" s="371"/>
      <c r="G513" s="371"/>
      <c r="H513" s="356"/>
      <c r="I513" s="361">
        <f t="shared" si="7"/>
        <v>0</v>
      </c>
      <c r="J513" s="360"/>
    </row>
    <row r="514" spans="1:10" hidden="1" x14ac:dyDescent="0.2">
      <c r="A514" s="365"/>
      <c r="B514" s="399" t="e">
        <f>VLOOKUP(A514,Roster!A:B,2,FALSE)</f>
        <v>#N/A</v>
      </c>
      <c r="C514" s="363"/>
      <c r="D514" s="365"/>
      <c r="E514" s="377"/>
      <c r="F514" s="372"/>
      <c r="G514" s="372"/>
      <c r="I514" s="364">
        <f t="shared" si="7"/>
        <v>0</v>
      </c>
      <c r="J514" s="365"/>
    </row>
    <row r="515" spans="1:10" hidden="1" x14ac:dyDescent="0.2">
      <c r="A515" s="360"/>
      <c r="B515" s="398" t="e">
        <f>VLOOKUP(A515,Roster!A:B,2,FALSE)</f>
        <v>#N/A</v>
      </c>
      <c r="C515" s="366"/>
      <c r="D515" s="360"/>
      <c r="E515" s="376"/>
      <c r="F515" s="371"/>
      <c r="G515" s="371"/>
      <c r="H515" s="356"/>
      <c r="I515" s="361">
        <f t="shared" si="7"/>
        <v>0</v>
      </c>
      <c r="J515" s="360"/>
    </row>
    <row r="516" spans="1:10" hidden="1" x14ac:dyDescent="0.2">
      <c r="A516" s="365"/>
      <c r="B516" s="399" t="e">
        <f>VLOOKUP(A516,Roster!A:B,2,FALSE)</f>
        <v>#N/A</v>
      </c>
      <c r="C516" s="363"/>
      <c r="D516" s="365"/>
      <c r="E516" s="377"/>
      <c r="F516" s="372"/>
      <c r="G516" s="372"/>
      <c r="I516" s="364">
        <f t="shared" ref="I516:I579" si="8">E516+F516+G516</f>
        <v>0</v>
      </c>
      <c r="J516" s="365"/>
    </row>
    <row r="517" spans="1:10" hidden="1" x14ac:dyDescent="0.2">
      <c r="A517" s="360"/>
      <c r="B517" s="398" t="e">
        <f>VLOOKUP(A517,Roster!A:B,2,FALSE)</f>
        <v>#N/A</v>
      </c>
      <c r="C517" s="366"/>
      <c r="D517" s="360"/>
      <c r="E517" s="376"/>
      <c r="F517" s="371"/>
      <c r="G517" s="371"/>
      <c r="H517" s="356"/>
      <c r="I517" s="361">
        <f t="shared" si="8"/>
        <v>0</v>
      </c>
      <c r="J517" s="360"/>
    </row>
    <row r="518" spans="1:10" hidden="1" x14ac:dyDescent="0.2">
      <c r="A518" s="365"/>
      <c r="B518" s="399" t="e">
        <f>VLOOKUP(A518,Roster!A:B,2,FALSE)</f>
        <v>#N/A</v>
      </c>
      <c r="C518" s="363"/>
      <c r="D518" s="365"/>
      <c r="E518" s="377"/>
      <c r="F518" s="372"/>
      <c r="G518" s="372"/>
      <c r="I518" s="364">
        <f t="shared" si="8"/>
        <v>0</v>
      </c>
      <c r="J518" s="365"/>
    </row>
    <row r="519" spans="1:10" hidden="1" x14ac:dyDescent="0.2">
      <c r="A519" s="360"/>
      <c r="B519" s="398" t="e">
        <f>VLOOKUP(A519,Roster!A:B,2,FALSE)</f>
        <v>#N/A</v>
      </c>
      <c r="C519" s="366"/>
      <c r="D519" s="360"/>
      <c r="E519" s="376"/>
      <c r="F519" s="371"/>
      <c r="G519" s="371"/>
      <c r="H519" s="356"/>
      <c r="I519" s="361">
        <f t="shared" si="8"/>
        <v>0</v>
      </c>
      <c r="J519" s="360"/>
    </row>
    <row r="520" spans="1:10" hidden="1" x14ac:dyDescent="0.2">
      <c r="A520" s="365"/>
      <c r="B520" s="399" t="e">
        <f>VLOOKUP(A520,Roster!A:B,2,FALSE)</f>
        <v>#N/A</v>
      </c>
      <c r="C520" s="363"/>
      <c r="D520" s="365"/>
      <c r="E520" s="377"/>
      <c r="F520" s="372"/>
      <c r="G520" s="372"/>
      <c r="I520" s="364">
        <f t="shared" si="8"/>
        <v>0</v>
      </c>
      <c r="J520" s="365"/>
    </row>
    <row r="521" spans="1:10" hidden="1" x14ac:dyDescent="0.2">
      <c r="A521" s="358"/>
      <c r="B521" s="398" t="e">
        <f>VLOOKUP(A521,Roster!A:B,2,FALSE)</f>
        <v>#N/A</v>
      </c>
      <c r="C521" s="366"/>
      <c r="D521" s="360"/>
      <c r="E521" s="376"/>
      <c r="F521" s="371"/>
      <c r="G521" s="371"/>
      <c r="H521" s="356"/>
      <c r="I521" s="361">
        <f t="shared" si="8"/>
        <v>0</v>
      </c>
      <c r="J521" s="360"/>
    </row>
    <row r="522" spans="1:10" hidden="1" x14ac:dyDescent="0.2">
      <c r="A522" s="362"/>
      <c r="B522" s="399" t="e">
        <f>VLOOKUP(A522,Roster!A:B,2,FALSE)</f>
        <v>#N/A</v>
      </c>
      <c r="C522" s="363"/>
      <c r="D522" s="365"/>
      <c r="E522" s="377"/>
      <c r="F522" s="372"/>
      <c r="G522" s="372"/>
      <c r="I522" s="364">
        <f t="shared" si="8"/>
        <v>0</v>
      </c>
      <c r="J522" s="365"/>
    </row>
    <row r="523" spans="1:10" hidden="1" x14ac:dyDescent="0.2">
      <c r="A523" s="360"/>
      <c r="B523" s="398" t="e">
        <f>VLOOKUP(A523,Roster!A:B,2,FALSE)</f>
        <v>#N/A</v>
      </c>
      <c r="C523" s="366"/>
      <c r="D523" s="360"/>
      <c r="E523" s="376"/>
      <c r="F523" s="371"/>
      <c r="G523" s="371"/>
      <c r="H523" s="356"/>
      <c r="I523" s="361">
        <f t="shared" si="8"/>
        <v>0</v>
      </c>
      <c r="J523" s="360"/>
    </row>
    <row r="524" spans="1:10" hidden="1" x14ac:dyDescent="0.2">
      <c r="A524" s="362"/>
      <c r="B524" s="399" t="e">
        <f>VLOOKUP(A524,Roster!A:B,2,FALSE)</f>
        <v>#N/A</v>
      </c>
      <c r="C524" s="363"/>
      <c r="D524" s="365"/>
      <c r="E524" s="377"/>
      <c r="F524" s="372"/>
      <c r="G524" s="372"/>
      <c r="I524" s="364">
        <f t="shared" si="8"/>
        <v>0</v>
      </c>
      <c r="J524" s="365"/>
    </row>
    <row r="525" spans="1:10" hidden="1" x14ac:dyDescent="0.2">
      <c r="A525" s="360"/>
      <c r="B525" s="398" t="e">
        <f>VLOOKUP(A525,Roster!A:B,2,FALSE)</f>
        <v>#N/A</v>
      </c>
      <c r="C525" s="366"/>
      <c r="D525" s="360"/>
      <c r="E525" s="376"/>
      <c r="F525" s="371"/>
      <c r="G525" s="371"/>
      <c r="H525" s="356"/>
      <c r="I525" s="361">
        <f t="shared" si="8"/>
        <v>0</v>
      </c>
      <c r="J525" s="360"/>
    </row>
    <row r="526" spans="1:10" hidden="1" x14ac:dyDescent="0.2">
      <c r="A526" s="362"/>
      <c r="B526" s="399" t="e">
        <f>VLOOKUP(A526,Roster!A:B,2,FALSE)</f>
        <v>#N/A</v>
      </c>
      <c r="C526" s="363"/>
      <c r="D526" s="365"/>
      <c r="E526" s="377"/>
      <c r="F526" s="372"/>
      <c r="G526" s="372"/>
      <c r="I526" s="364">
        <f t="shared" si="8"/>
        <v>0</v>
      </c>
      <c r="J526" s="365"/>
    </row>
    <row r="527" spans="1:10" hidden="1" x14ac:dyDescent="0.2">
      <c r="A527" s="358"/>
      <c r="B527" s="398" t="e">
        <f>VLOOKUP(A527,Roster!A:B,2,FALSE)</f>
        <v>#N/A</v>
      </c>
      <c r="C527" s="366"/>
      <c r="D527" s="360"/>
      <c r="E527" s="376"/>
      <c r="F527" s="371"/>
      <c r="G527" s="371"/>
      <c r="H527" s="356"/>
      <c r="I527" s="361">
        <f t="shared" si="8"/>
        <v>0</v>
      </c>
      <c r="J527" s="360"/>
    </row>
    <row r="528" spans="1:10" hidden="1" x14ac:dyDescent="0.2">
      <c r="A528" s="362"/>
      <c r="B528" s="399" t="e">
        <f>VLOOKUP(A528,Roster!A:B,2,FALSE)</f>
        <v>#N/A</v>
      </c>
      <c r="C528" s="363"/>
      <c r="D528" s="365"/>
      <c r="E528" s="377"/>
      <c r="F528" s="372"/>
      <c r="G528" s="372"/>
      <c r="I528" s="364">
        <f t="shared" si="8"/>
        <v>0</v>
      </c>
      <c r="J528" s="365"/>
    </row>
    <row r="529" spans="1:10" hidden="1" x14ac:dyDescent="0.2">
      <c r="A529" s="360"/>
      <c r="B529" s="398" t="e">
        <f>VLOOKUP(A529,Roster!A:B,2,FALSE)</f>
        <v>#N/A</v>
      </c>
      <c r="C529" s="366"/>
      <c r="D529" s="360"/>
      <c r="E529" s="376"/>
      <c r="F529" s="371"/>
      <c r="G529" s="371"/>
      <c r="H529" s="356"/>
      <c r="I529" s="361">
        <f t="shared" si="8"/>
        <v>0</v>
      </c>
      <c r="J529" s="360"/>
    </row>
    <row r="530" spans="1:10" hidden="1" x14ac:dyDescent="0.2">
      <c r="A530" s="362"/>
      <c r="B530" s="399" t="e">
        <f>VLOOKUP(A530,Roster!A:B,2,FALSE)</f>
        <v>#N/A</v>
      </c>
      <c r="C530" s="363"/>
      <c r="D530" s="365"/>
      <c r="E530" s="377"/>
      <c r="F530" s="372"/>
      <c r="G530" s="372"/>
      <c r="I530" s="364">
        <f t="shared" si="8"/>
        <v>0</v>
      </c>
      <c r="J530" s="365"/>
    </row>
    <row r="531" spans="1:10" hidden="1" x14ac:dyDescent="0.2">
      <c r="A531" s="358"/>
      <c r="B531" s="398" t="e">
        <f>VLOOKUP(A531,Roster!A:B,2,FALSE)</f>
        <v>#N/A</v>
      </c>
      <c r="C531" s="366"/>
      <c r="D531" s="360"/>
      <c r="E531" s="376"/>
      <c r="F531" s="371"/>
      <c r="G531" s="371"/>
      <c r="H531" s="356"/>
      <c r="I531" s="361">
        <f t="shared" si="8"/>
        <v>0</v>
      </c>
      <c r="J531" s="360"/>
    </row>
    <row r="532" spans="1:10" hidden="1" x14ac:dyDescent="0.2">
      <c r="A532" s="367"/>
      <c r="B532" s="399" t="e">
        <f>VLOOKUP(A532,Roster!A:B,2,FALSE)</f>
        <v>#N/A</v>
      </c>
      <c r="C532" s="363"/>
      <c r="D532" s="365"/>
      <c r="E532" s="377"/>
      <c r="F532" s="372"/>
      <c r="G532" s="372"/>
      <c r="I532" s="364">
        <f t="shared" si="8"/>
        <v>0</v>
      </c>
      <c r="J532" s="365"/>
    </row>
    <row r="533" spans="1:10" hidden="1" x14ac:dyDescent="0.2">
      <c r="A533" s="358"/>
      <c r="B533" s="398" t="e">
        <f>VLOOKUP(A533,Roster!A:B,2,FALSE)</f>
        <v>#N/A</v>
      </c>
      <c r="C533" s="366"/>
      <c r="D533" s="360"/>
      <c r="E533" s="376"/>
      <c r="F533" s="371"/>
      <c r="G533" s="371"/>
      <c r="H533" s="356"/>
      <c r="I533" s="361">
        <f t="shared" si="8"/>
        <v>0</v>
      </c>
      <c r="J533" s="360"/>
    </row>
    <row r="534" spans="1:10" hidden="1" x14ac:dyDescent="0.2">
      <c r="A534" s="367"/>
      <c r="B534" s="399" t="e">
        <f>VLOOKUP(A534,Roster!A:B,2,FALSE)</f>
        <v>#N/A</v>
      </c>
      <c r="C534" s="363"/>
      <c r="D534" s="365"/>
      <c r="E534" s="377"/>
      <c r="F534" s="372"/>
      <c r="G534" s="372"/>
      <c r="I534" s="364">
        <f t="shared" si="8"/>
        <v>0</v>
      </c>
      <c r="J534" s="365"/>
    </row>
    <row r="535" spans="1:10" hidden="1" x14ac:dyDescent="0.2">
      <c r="A535" s="358"/>
      <c r="B535" s="398" t="e">
        <f>VLOOKUP(A535,Roster!A:B,2,FALSE)</f>
        <v>#N/A</v>
      </c>
      <c r="C535" s="366"/>
      <c r="D535" s="360"/>
      <c r="E535" s="376"/>
      <c r="F535" s="371"/>
      <c r="G535" s="371"/>
      <c r="H535" s="356"/>
      <c r="I535" s="361">
        <f t="shared" si="8"/>
        <v>0</v>
      </c>
      <c r="J535" s="360"/>
    </row>
    <row r="536" spans="1:10" hidden="1" x14ac:dyDescent="0.2">
      <c r="A536" s="367"/>
      <c r="B536" s="399" t="e">
        <f>VLOOKUP(A536,Roster!A:B,2,FALSE)</f>
        <v>#N/A</v>
      </c>
      <c r="C536" s="363"/>
      <c r="D536" s="365"/>
      <c r="E536" s="377"/>
      <c r="F536" s="372"/>
      <c r="G536" s="372"/>
      <c r="I536" s="364">
        <f t="shared" si="8"/>
        <v>0</v>
      </c>
      <c r="J536" s="365"/>
    </row>
    <row r="537" spans="1:10" hidden="1" x14ac:dyDescent="0.2">
      <c r="A537" s="358"/>
      <c r="B537" s="398" t="e">
        <f>VLOOKUP(A537,Roster!A:B,2,FALSE)</f>
        <v>#N/A</v>
      </c>
      <c r="C537" s="366"/>
      <c r="D537" s="360"/>
      <c r="E537" s="376"/>
      <c r="F537" s="371"/>
      <c r="G537" s="371"/>
      <c r="H537" s="356"/>
      <c r="I537" s="361">
        <f t="shared" si="8"/>
        <v>0</v>
      </c>
      <c r="J537" s="360"/>
    </row>
    <row r="538" spans="1:10" hidden="1" x14ac:dyDescent="0.2">
      <c r="A538" s="367"/>
      <c r="B538" s="399" t="e">
        <f>VLOOKUP(A538,Roster!A:B,2,FALSE)</f>
        <v>#N/A</v>
      </c>
      <c r="C538" s="363"/>
      <c r="D538" s="365"/>
      <c r="E538" s="377"/>
      <c r="F538" s="372"/>
      <c r="G538" s="372"/>
      <c r="I538" s="364">
        <f t="shared" si="8"/>
        <v>0</v>
      </c>
      <c r="J538" s="365"/>
    </row>
    <row r="539" spans="1:10" hidden="1" x14ac:dyDescent="0.2">
      <c r="A539" s="358"/>
      <c r="B539" s="398" t="e">
        <f>VLOOKUP(A539,Roster!A:B,2,FALSE)</f>
        <v>#N/A</v>
      </c>
      <c r="C539" s="366"/>
      <c r="D539" s="360"/>
      <c r="E539" s="376"/>
      <c r="F539" s="371"/>
      <c r="G539" s="371"/>
      <c r="H539" s="356"/>
      <c r="I539" s="361">
        <f t="shared" si="8"/>
        <v>0</v>
      </c>
      <c r="J539" s="360"/>
    </row>
    <row r="540" spans="1:10" hidden="1" x14ac:dyDescent="0.2">
      <c r="A540" s="367"/>
      <c r="B540" s="399" t="e">
        <f>VLOOKUP(A540,Roster!A:B,2,FALSE)</f>
        <v>#N/A</v>
      </c>
      <c r="C540" s="363"/>
      <c r="D540" s="365"/>
      <c r="E540" s="377"/>
      <c r="F540" s="372"/>
      <c r="G540" s="372"/>
      <c r="I540" s="364">
        <f t="shared" si="8"/>
        <v>0</v>
      </c>
      <c r="J540" s="365"/>
    </row>
    <row r="541" spans="1:10" hidden="1" x14ac:dyDescent="0.2">
      <c r="A541" s="358"/>
      <c r="B541" s="398" t="e">
        <f>VLOOKUP(A541,Roster!A:B,2,FALSE)</f>
        <v>#N/A</v>
      </c>
      <c r="C541" s="366"/>
      <c r="D541" s="360"/>
      <c r="E541" s="376"/>
      <c r="F541" s="371"/>
      <c r="G541" s="371"/>
      <c r="H541" s="356"/>
      <c r="I541" s="361">
        <f t="shared" si="8"/>
        <v>0</v>
      </c>
      <c r="J541" s="360"/>
    </row>
    <row r="542" spans="1:10" hidden="1" x14ac:dyDescent="0.2">
      <c r="A542" s="367"/>
      <c r="B542" s="399" t="e">
        <f>VLOOKUP(A542,Roster!A:B,2,FALSE)</f>
        <v>#N/A</v>
      </c>
      <c r="C542" s="363"/>
      <c r="D542" s="365"/>
      <c r="E542" s="377"/>
      <c r="F542" s="372"/>
      <c r="G542" s="372"/>
      <c r="I542" s="364">
        <f t="shared" si="8"/>
        <v>0</v>
      </c>
      <c r="J542" s="365"/>
    </row>
    <row r="543" spans="1:10" hidden="1" x14ac:dyDescent="0.2">
      <c r="A543" s="358"/>
      <c r="B543" s="398" t="e">
        <f>VLOOKUP(A543,Roster!A:B,2,FALSE)</f>
        <v>#N/A</v>
      </c>
      <c r="C543" s="366"/>
      <c r="D543" s="360"/>
      <c r="E543" s="376"/>
      <c r="F543" s="371"/>
      <c r="G543" s="371"/>
      <c r="H543" s="356"/>
      <c r="I543" s="361">
        <f t="shared" si="8"/>
        <v>0</v>
      </c>
      <c r="J543" s="360"/>
    </row>
    <row r="544" spans="1:10" hidden="1" x14ac:dyDescent="0.2">
      <c r="A544" s="367"/>
      <c r="B544" s="399" t="e">
        <f>VLOOKUP(A544,Roster!A:B,2,FALSE)</f>
        <v>#N/A</v>
      </c>
      <c r="C544" s="363"/>
      <c r="D544" s="365"/>
      <c r="E544" s="377"/>
      <c r="F544" s="372"/>
      <c r="G544" s="372"/>
      <c r="I544" s="364">
        <f t="shared" si="8"/>
        <v>0</v>
      </c>
      <c r="J544" s="365"/>
    </row>
    <row r="545" spans="1:10" hidden="1" x14ac:dyDescent="0.2">
      <c r="A545" s="358"/>
      <c r="B545" s="398" t="e">
        <f>VLOOKUP(A545,Roster!A:B,2,FALSE)</f>
        <v>#N/A</v>
      </c>
      <c r="C545" s="366"/>
      <c r="D545" s="360"/>
      <c r="E545" s="376"/>
      <c r="F545" s="371"/>
      <c r="G545" s="371"/>
      <c r="H545" s="356"/>
      <c r="I545" s="361">
        <f t="shared" si="8"/>
        <v>0</v>
      </c>
      <c r="J545" s="360"/>
    </row>
    <row r="546" spans="1:10" hidden="1" x14ac:dyDescent="0.2">
      <c r="A546" s="367"/>
      <c r="B546" s="399" t="e">
        <f>VLOOKUP(A546,Roster!A:B,2,FALSE)</f>
        <v>#N/A</v>
      </c>
      <c r="C546" s="363"/>
      <c r="D546" s="365"/>
      <c r="E546" s="377"/>
      <c r="F546" s="372"/>
      <c r="G546" s="372"/>
      <c r="I546" s="364">
        <f t="shared" si="8"/>
        <v>0</v>
      </c>
      <c r="J546" s="365"/>
    </row>
    <row r="547" spans="1:10" hidden="1" x14ac:dyDescent="0.2">
      <c r="A547" s="369"/>
      <c r="B547" s="398" t="e">
        <f>VLOOKUP(A547,Roster!A:B,2,FALSE)</f>
        <v>#N/A</v>
      </c>
      <c r="C547" s="366"/>
      <c r="D547" s="360"/>
      <c r="E547" s="376"/>
      <c r="F547" s="371"/>
      <c r="G547" s="371"/>
      <c r="H547" s="356"/>
      <c r="I547" s="361">
        <f t="shared" si="8"/>
        <v>0</v>
      </c>
      <c r="J547" s="360"/>
    </row>
    <row r="548" spans="1:10" hidden="1" x14ac:dyDescent="0.2">
      <c r="A548" s="370"/>
      <c r="B548" s="399" t="e">
        <f>VLOOKUP(A548,Roster!A:B,2,FALSE)</f>
        <v>#N/A</v>
      </c>
      <c r="C548" s="363"/>
      <c r="D548" s="365"/>
      <c r="E548" s="377"/>
      <c r="F548" s="372"/>
      <c r="G548" s="372"/>
      <c r="I548" s="364">
        <f t="shared" si="8"/>
        <v>0</v>
      </c>
      <c r="J548" s="365"/>
    </row>
    <row r="549" spans="1:10" hidden="1" x14ac:dyDescent="0.2">
      <c r="A549" s="369"/>
      <c r="B549" s="398" t="e">
        <f>VLOOKUP(A549,Roster!A:B,2,FALSE)</f>
        <v>#N/A</v>
      </c>
      <c r="C549" s="366"/>
      <c r="D549" s="360"/>
      <c r="E549" s="376"/>
      <c r="F549" s="371"/>
      <c r="G549" s="371"/>
      <c r="H549" s="356"/>
      <c r="I549" s="361">
        <f t="shared" si="8"/>
        <v>0</v>
      </c>
      <c r="J549" s="360"/>
    </row>
    <row r="550" spans="1:10" hidden="1" x14ac:dyDescent="0.2">
      <c r="A550" s="370"/>
      <c r="B550" s="399" t="e">
        <f>VLOOKUP(A550,Roster!A:B,2,FALSE)</f>
        <v>#N/A</v>
      </c>
      <c r="C550" s="363"/>
      <c r="D550" s="365"/>
      <c r="E550" s="377"/>
      <c r="F550" s="372"/>
      <c r="G550" s="372"/>
      <c r="I550" s="364">
        <f t="shared" si="8"/>
        <v>0</v>
      </c>
      <c r="J550" s="365"/>
    </row>
    <row r="551" spans="1:10" hidden="1" x14ac:dyDescent="0.2">
      <c r="A551" s="369"/>
      <c r="B551" s="398" t="e">
        <f>VLOOKUP(A551,Roster!A:B,2,FALSE)</f>
        <v>#N/A</v>
      </c>
      <c r="C551" s="366"/>
      <c r="D551" s="360"/>
      <c r="E551" s="376"/>
      <c r="F551" s="371"/>
      <c r="G551" s="371"/>
      <c r="H551" s="356"/>
      <c r="I551" s="361">
        <f t="shared" si="8"/>
        <v>0</v>
      </c>
      <c r="J551" s="360"/>
    </row>
    <row r="552" spans="1:10" hidden="1" x14ac:dyDescent="0.2">
      <c r="A552" s="370"/>
      <c r="B552" s="399" t="e">
        <f>VLOOKUP(A552,Roster!A:B,2,FALSE)</f>
        <v>#N/A</v>
      </c>
      <c r="C552" s="363"/>
      <c r="D552" s="365"/>
      <c r="E552" s="377"/>
      <c r="F552" s="372"/>
      <c r="G552" s="372"/>
      <c r="I552" s="364">
        <f t="shared" si="8"/>
        <v>0</v>
      </c>
      <c r="J552" s="365"/>
    </row>
    <row r="553" spans="1:10" hidden="1" x14ac:dyDescent="0.2">
      <c r="A553" s="369"/>
      <c r="B553" s="398" t="e">
        <f>VLOOKUP(A553,Roster!A:B,2,FALSE)</f>
        <v>#N/A</v>
      </c>
      <c r="C553" s="366"/>
      <c r="D553" s="360"/>
      <c r="E553" s="376"/>
      <c r="F553" s="371"/>
      <c r="G553" s="371"/>
      <c r="H553" s="356"/>
      <c r="I553" s="361">
        <f t="shared" si="8"/>
        <v>0</v>
      </c>
      <c r="J553" s="360"/>
    </row>
    <row r="554" spans="1:10" hidden="1" x14ac:dyDescent="0.2">
      <c r="A554" s="370"/>
      <c r="B554" s="399" t="e">
        <f>VLOOKUP(A554,Roster!A:B,2,FALSE)</f>
        <v>#N/A</v>
      </c>
      <c r="C554" s="363"/>
      <c r="D554" s="365"/>
      <c r="E554" s="377"/>
      <c r="F554" s="372"/>
      <c r="G554" s="372"/>
      <c r="I554" s="364">
        <f t="shared" si="8"/>
        <v>0</v>
      </c>
      <c r="J554" s="365"/>
    </row>
    <row r="555" spans="1:10" hidden="1" x14ac:dyDescent="0.2">
      <c r="A555" s="369"/>
      <c r="B555" s="398" t="e">
        <f>VLOOKUP(A555,Roster!A:B,2,FALSE)</f>
        <v>#N/A</v>
      </c>
      <c r="C555" s="366"/>
      <c r="D555" s="360"/>
      <c r="E555" s="376"/>
      <c r="F555" s="371"/>
      <c r="G555" s="371"/>
      <c r="H555" s="356"/>
      <c r="I555" s="361">
        <f t="shared" si="8"/>
        <v>0</v>
      </c>
      <c r="J555" s="360"/>
    </row>
    <row r="556" spans="1:10" hidden="1" x14ac:dyDescent="0.2">
      <c r="A556" s="370"/>
      <c r="B556" s="399" t="e">
        <f>VLOOKUP(A556,Roster!A:B,2,FALSE)</f>
        <v>#N/A</v>
      </c>
      <c r="C556" s="363"/>
      <c r="D556" s="365"/>
      <c r="E556" s="377"/>
      <c r="F556" s="372"/>
      <c r="G556" s="372"/>
      <c r="I556" s="364">
        <f t="shared" si="8"/>
        <v>0</v>
      </c>
      <c r="J556" s="365"/>
    </row>
    <row r="557" spans="1:10" hidden="1" x14ac:dyDescent="0.2">
      <c r="A557" s="369"/>
      <c r="B557" s="398" t="e">
        <f>VLOOKUP(A557,Roster!A:B,2,FALSE)</f>
        <v>#N/A</v>
      </c>
      <c r="C557" s="366"/>
      <c r="D557" s="360"/>
      <c r="E557" s="376"/>
      <c r="F557" s="371"/>
      <c r="G557" s="371"/>
      <c r="H557" s="356"/>
      <c r="I557" s="361">
        <f t="shared" si="8"/>
        <v>0</v>
      </c>
      <c r="J557" s="360"/>
    </row>
    <row r="558" spans="1:10" hidden="1" x14ac:dyDescent="0.2">
      <c r="A558" s="370"/>
      <c r="B558" s="399" t="e">
        <f>VLOOKUP(A558,Roster!A:B,2,FALSE)</f>
        <v>#N/A</v>
      </c>
      <c r="C558" s="363"/>
      <c r="D558" s="365"/>
      <c r="E558" s="377"/>
      <c r="F558" s="372"/>
      <c r="G558" s="372"/>
      <c r="I558" s="364">
        <f t="shared" si="8"/>
        <v>0</v>
      </c>
      <c r="J558" s="365"/>
    </row>
    <row r="559" spans="1:10" hidden="1" x14ac:dyDescent="0.2">
      <c r="A559" s="369"/>
      <c r="B559" s="398" t="e">
        <f>VLOOKUP(A559,Roster!A:B,2,FALSE)</f>
        <v>#N/A</v>
      </c>
      <c r="C559" s="366"/>
      <c r="D559" s="360"/>
      <c r="E559" s="376"/>
      <c r="F559" s="371"/>
      <c r="G559" s="371"/>
      <c r="H559" s="356"/>
      <c r="I559" s="361">
        <f t="shared" si="8"/>
        <v>0</v>
      </c>
      <c r="J559" s="360"/>
    </row>
    <row r="560" spans="1:10" hidden="1" x14ac:dyDescent="0.2">
      <c r="A560" s="370"/>
      <c r="B560" s="399" t="e">
        <f>VLOOKUP(A560,Roster!A:B,2,FALSE)</f>
        <v>#N/A</v>
      </c>
      <c r="C560" s="363"/>
      <c r="D560" s="365"/>
      <c r="E560" s="377"/>
      <c r="F560" s="372"/>
      <c r="G560" s="372"/>
      <c r="I560" s="364">
        <f t="shared" si="8"/>
        <v>0</v>
      </c>
      <c r="J560" s="365"/>
    </row>
    <row r="561" spans="1:10" hidden="1" x14ac:dyDescent="0.2">
      <c r="A561" s="369"/>
      <c r="B561" s="398" t="e">
        <f>VLOOKUP(A561,Roster!A:B,2,FALSE)</f>
        <v>#N/A</v>
      </c>
      <c r="C561" s="366"/>
      <c r="D561" s="360"/>
      <c r="E561" s="376"/>
      <c r="F561" s="371"/>
      <c r="G561" s="371"/>
      <c r="H561" s="356"/>
      <c r="I561" s="361">
        <f t="shared" si="8"/>
        <v>0</v>
      </c>
      <c r="J561" s="360"/>
    </row>
    <row r="562" spans="1:10" hidden="1" x14ac:dyDescent="0.2">
      <c r="A562" s="370"/>
      <c r="B562" s="399" t="e">
        <f>VLOOKUP(A562,Roster!A:B,2,FALSE)</f>
        <v>#N/A</v>
      </c>
      <c r="C562" s="363"/>
      <c r="D562" s="365"/>
      <c r="E562" s="377"/>
      <c r="F562" s="372"/>
      <c r="G562" s="372"/>
      <c r="I562" s="364">
        <f t="shared" si="8"/>
        <v>0</v>
      </c>
      <c r="J562" s="365"/>
    </row>
    <row r="563" spans="1:10" hidden="1" x14ac:dyDescent="0.2">
      <c r="A563" s="369"/>
      <c r="B563" s="398" t="e">
        <f>VLOOKUP(A563,Roster!A:B,2,FALSE)</f>
        <v>#N/A</v>
      </c>
      <c r="C563" s="366"/>
      <c r="D563" s="360"/>
      <c r="E563" s="376"/>
      <c r="F563" s="371"/>
      <c r="G563" s="371"/>
      <c r="H563" s="356"/>
      <c r="I563" s="361">
        <f t="shared" si="8"/>
        <v>0</v>
      </c>
      <c r="J563" s="360"/>
    </row>
    <row r="564" spans="1:10" hidden="1" x14ac:dyDescent="0.2">
      <c r="A564" s="370"/>
      <c r="B564" s="399" t="e">
        <f>VLOOKUP(A564,Roster!A:B,2,FALSE)</f>
        <v>#N/A</v>
      </c>
      <c r="C564" s="363"/>
      <c r="D564" s="365"/>
      <c r="E564" s="377"/>
      <c r="F564" s="372"/>
      <c r="G564" s="372"/>
      <c r="I564" s="364">
        <f t="shared" si="8"/>
        <v>0</v>
      </c>
      <c r="J564" s="365"/>
    </row>
    <row r="565" spans="1:10" hidden="1" x14ac:dyDescent="0.2">
      <c r="A565" s="369"/>
      <c r="B565" s="398" t="e">
        <f>VLOOKUP(A565,Roster!A:B,2,FALSE)</f>
        <v>#N/A</v>
      </c>
      <c r="C565" s="366"/>
      <c r="D565" s="360"/>
      <c r="E565" s="376"/>
      <c r="F565" s="371"/>
      <c r="G565" s="371"/>
      <c r="H565" s="356"/>
      <c r="I565" s="361">
        <f t="shared" si="8"/>
        <v>0</v>
      </c>
      <c r="J565" s="360"/>
    </row>
    <row r="566" spans="1:10" hidden="1" x14ac:dyDescent="0.2">
      <c r="A566" s="370"/>
      <c r="B566" s="399" t="e">
        <f>VLOOKUP(A566,Roster!A:B,2,FALSE)</f>
        <v>#N/A</v>
      </c>
      <c r="C566" s="363"/>
      <c r="D566" s="365"/>
      <c r="E566" s="377"/>
      <c r="F566" s="372"/>
      <c r="G566" s="372"/>
      <c r="I566" s="364">
        <f t="shared" si="8"/>
        <v>0</v>
      </c>
      <c r="J566" s="365"/>
    </row>
    <row r="567" spans="1:10" hidden="1" x14ac:dyDescent="0.2">
      <c r="A567" s="369"/>
      <c r="B567" s="398" t="e">
        <f>VLOOKUP(A567,Roster!A:B,2,FALSE)</f>
        <v>#N/A</v>
      </c>
      <c r="C567" s="366"/>
      <c r="D567" s="360"/>
      <c r="E567" s="376"/>
      <c r="F567" s="371"/>
      <c r="G567" s="371"/>
      <c r="H567" s="356"/>
      <c r="I567" s="361">
        <f t="shared" si="8"/>
        <v>0</v>
      </c>
      <c r="J567" s="360"/>
    </row>
    <row r="568" spans="1:10" hidden="1" x14ac:dyDescent="0.2">
      <c r="A568" s="370"/>
      <c r="B568" s="399" t="e">
        <f>VLOOKUP(A568,Roster!A:B,2,FALSE)</f>
        <v>#N/A</v>
      </c>
      <c r="C568" s="363"/>
      <c r="D568" s="365"/>
      <c r="E568" s="377"/>
      <c r="F568" s="372"/>
      <c r="G568" s="372"/>
      <c r="I568" s="364">
        <f t="shared" si="8"/>
        <v>0</v>
      </c>
      <c r="J568" s="365"/>
    </row>
    <row r="569" spans="1:10" hidden="1" x14ac:dyDescent="0.2">
      <c r="A569" s="369"/>
      <c r="B569" s="398" t="e">
        <f>VLOOKUP(A569,Roster!A:B,2,FALSE)</f>
        <v>#N/A</v>
      </c>
      <c r="C569" s="366"/>
      <c r="D569" s="360"/>
      <c r="E569" s="376"/>
      <c r="F569" s="371"/>
      <c r="G569" s="371"/>
      <c r="H569" s="356"/>
      <c r="I569" s="361">
        <f t="shared" si="8"/>
        <v>0</v>
      </c>
      <c r="J569" s="360"/>
    </row>
    <row r="570" spans="1:10" hidden="1" x14ac:dyDescent="0.2">
      <c r="A570" s="370"/>
      <c r="B570" s="399" t="e">
        <f>VLOOKUP(A570,Roster!A:B,2,FALSE)</f>
        <v>#N/A</v>
      </c>
      <c r="C570" s="363"/>
      <c r="D570" s="365"/>
      <c r="E570" s="377"/>
      <c r="F570" s="372"/>
      <c r="G570" s="372"/>
      <c r="I570" s="364">
        <f t="shared" si="8"/>
        <v>0</v>
      </c>
      <c r="J570" s="365"/>
    </row>
    <row r="571" spans="1:10" hidden="1" x14ac:dyDescent="0.2">
      <c r="A571" s="369"/>
      <c r="B571" s="398" t="e">
        <f>VLOOKUP(A571,Roster!A:B,2,FALSE)</f>
        <v>#N/A</v>
      </c>
      <c r="C571" s="366"/>
      <c r="D571" s="360"/>
      <c r="E571" s="376"/>
      <c r="F571" s="371"/>
      <c r="G571" s="371"/>
      <c r="H571" s="356"/>
      <c r="I571" s="361">
        <f t="shared" si="8"/>
        <v>0</v>
      </c>
      <c r="J571" s="360"/>
    </row>
    <row r="572" spans="1:10" hidden="1" x14ac:dyDescent="0.2">
      <c r="A572" s="370"/>
      <c r="B572" s="399" t="e">
        <f>VLOOKUP(A572,Roster!A:B,2,FALSE)</f>
        <v>#N/A</v>
      </c>
      <c r="C572" s="363"/>
      <c r="D572" s="365"/>
      <c r="E572" s="377"/>
      <c r="F572" s="372"/>
      <c r="G572" s="372"/>
      <c r="I572" s="364">
        <f t="shared" si="8"/>
        <v>0</v>
      </c>
      <c r="J572" s="365"/>
    </row>
    <row r="573" spans="1:10" hidden="1" x14ac:dyDescent="0.2">
      <c r="A573" s="358"/>
      <c r="B573" s="398" t="e">
        <f>VLOOKUP(A573,Roster!A:B,2,FALSE)</f>
        <v>#N/A</v>
      </c>
      <c r="C573" s="366"/>
      <c r="D573" s="360"/>
      <c r="E573" s="376"/>
      <c r="F573" s="371"/>
      <c r="G573" s="371"/>
      <c r="H573" s="356"/>
      <c r="I573" s="361">
        <f t="shared" si="8"/>
        <v>0</v>
      </c>
      <c r="J573" s="360"/>
    </row>
    <row r="574" spans="1:10" hidden="1" x14ac:dyDescent="0.2">
      <c r="A574" s="367"/>
      <c r="B574" s="399" t="e">
        <f>VLOOKUP(A574,Roster!A:B,2,FALSE)</f>
        <v>#N/A</v>
      </c>
      <c r="C574" s="363"/>
      <c r="D574" s="365"/>
      <c r="E574" s="377"/>
      <c r="F574" s="372"/>
      <c r="G574" s="372"/>
      <c r="I574" s="364">
        <f t="shared" si="8"/>
        <v>0</v>
      </c>
      <c r="J574" s="365"/>
    </row>
    <row r="575" spans="1:10" hidden="1" x14ac:dyDescent="0.2">
      <c r="A575" s="358"/>
      <c r="B575" s="398" t="e">
        <f>VLOOKUP(A575,Roster!A:B,2,FALSE)</f>
        <v>#N/A</v>
      </c>
      <c r="C575" s="366"/>
      <c r="D575" s="360"/>
      <c r="E575" s="376"/>
      <c r="F575" s="371"/>
      <c r="G575" s="371"/>
      <c r="H575" s="356"/>
      <c r="I575" s="361">
        <f t="shared" si="8"/>
        <v>0</v>
      </c>
      <c r="J575" s="360"/>
    </row>
    <row r="576" spans="1:10" hidden="1" x14ac:dyDescent="0.2">
      <c r="A576" s="367"/>
      <c r="B576" s="399" t="e">
        <f>VLOOKUP(A576,Roster!A:B,2,FALSE)</f>
        <v>#N/A</v>
      </c>
      <c r="C576" s="363"/>
      <c r="D576" s="365"/>
      <c r="E576" s="377"/>
      <c r="F576" s="372"/>
      <c r="G576" s="372"/>
      <c r="I576" s="364">
        <f t="shared" si="8"/>
        <v>0</v>
      </c>
      <c r="J576" s="365"/>
    </row>
    <row r="577" spans="1:10" hidden="1" x14ac:dyDescent="0.2">
      <c r="A577" s="358"/>
      <c r="B577" s="398" t="e">
        <f>VLOOKUP(A577,Roster!A:B,2,FALSE)</f>
        <v>#N/A</v>
      </c>
      <c r="C577" s="366"/>
      <c r="D577" s="360"/>
      <c r="E577" s="376"/>
      <c r="F577" s="371"/>
      <c r="G577" s="371"/>
      <c r="H577" s="356"/>
      <c r="I577" s="361">
        <f t="shared" si="8"/>
        <v>0</v>
      </c>
      <c r="J577" s="360"/>
    </row>
    <row r="578" spans="1:10" hidden="1" x14ac:dyDescent="0.2">
      <c r="A578" s="367"/>
      <c r="B578" s="399" t="e">
        <f>VLOOKUP(A578,Roster!A:B,2,FALSE)</f>
        <v>#N/A</v>
      </c>
      <c r="C578" s="363"/>
      <c r="D578" s="365"/>
      <c r="E578" s="377"/>
      <c r="F578" s="372"/>
      <c r="G578" s="372"/>
      <c r="I578" s="364">
        <f t="shared" si="8"/>
        <v>0</v>
      </c>
      <c r="J578" s="365"/>
    </row>
    <row r="579" spans="1:10" hidden="1" x14ac:dyDescent="0.2">
      <c r="A579" s="369"/>
      <c r="B579" s="398" t="e">
        <f>VLOOKUP(A579,Roster!A:B,2,FALSE)</f>
        <v>#N/A</v>
      </c>
      <c r="C579" s="366"/>
      <c r="D579" s="360"/>
      <c r="E579" s="376"/>
      <c r="F579" s="371"/>
      <c r="G579" s="371"/>
      <c r="H579" s="356"/>
      <c r="I579" s="361">
        <f t="shared" si="8"/>
        <v>0</v>
      </c>
      <c r="J579" s="360"/>
    </row>
    <row r="580" spans="1:10" hidden="1" x14ac:dyDescent="0.2">
      <c r="A580" s="370"/>
      <c r="B580" s="399" t="e">
        <f>VLOOKUP(A580,Roster!A:B,2,FALSE)</f>
        <v>#N/A</v>
      </c>
      <c r="C580" s="363"/>
      <c r="D580" s="365"/>
      <c r="E580" s="377"/>
      <c r="F580" s="372"/>
      <c r="G580" s="372"/>
      <c r="I580" s="364">
        <f t="shared" ref="I580:I643" si="9">E580+F580+G580</f>
        <v>0</v>
      </c>
      <c r="J580" s="365"/>
    </row>
    <row r="581" spans="1:10" hidden="1" x14ac:dyDescent="0.2">
      <c r="A581" s="360"/>
      <c r="B581" s="398" t="e">
        <f>VLOOKUP(A581,Roster!A:B,2,FALSE)</f>
        <v>#N/A</v>
      </c>
      <c r="C581" s="366"/>
      <c r="D581" s="360"/>
      <c r="E581" s="376"/>
      <c r="F581" s="371"/>
      <c r="G581" s="371"/>
      <c r="H581" s="356"/>
      <c r="I581" s="361">
        <f t="shared" si="9"/>
        <v>0</v>
      </c>
      <c r="J581" s="360"/>
    </row>
    <row r="582" spans="1:10" hidden="1" x14ac:dyDescent="0.2">
      <c r="A582" s="365"/>
      <c r="B582" s="399" t="e">
        <f>VLOOKUP(A582,Roster!A:B,2,FALSE)</f>
        <v>#N/A</v>
      </c>
      <c r="C582" s="363"/>
      <c r="D582" s="365"/>
      <c r="E582" s="377"/>
      <c r="F582" s="372"/>
      <c r="G582" s="372"/>
      <c r="I582" s="364">
        <f t="shared" si="9"/>
        <v>0</v>
      </c>
      <c r="J582" s="365"/>
    </row>
    <row r="583" spans="1:10" hidden="1" x14ac:dyDescent="0.2">
      <c r="A583" s="360"/>
      <c r="B583" s="398" t="e">
        <f>VLOOKUP(A583,Roster!A:B,2,FALSE)</f>
        <v>#N/A</v>
      </c>
      <c r="C583" s="366"/>
      <c r="D583" s="360"/>
      <c r="E583" s="376"/>
      <c r="F583" s="371"/>
      <c r="G583" s="371"/>
      <c r="H583" s="356"/>
      <c r="I583" s="361">
        <f t="shared" si="9"/>
        <v>0</v>
      </c>
      <c r="J583" s="360"/>
    </row>
    <row r="584" spans="1:10" hidden="1" x14ac:dyDescent="0.2">
      <c r="A584" s="365"/>
      <c r="B584" s="399" t="e">
        <f>VLOOKUP(A584,Roster!A:B,2,FALSE)</f>
        <v>#N/A</v>
      </c>
      <c r="C584" s="363"/>
      <c r="D584" s="365"/>
      <c r="E584" s="377"/>
      <c r="F584" s="372"/>
      <c r="G584" s="372"/>
      <c r="I584" s="364">
        <f t="shared" si="9"/>
        <v>0</v>
      </c>
      <c r="J584" s="365"/>
    </row>
    <row r="585" spans="1:10" hidden="1" x14ac:dyDescent="0.2">
      <c r="A585" s="360"/>
      <c r="B585" s="398" t="e">
        <f>VLOOKUP(A585,Roster!A:B,2,FALSE)</f>
        <v>#N/A</v>
      </c>
      <c r="C585" s="366"/>
      <c r="D585" s="360"/>
      <c r="E585" s="376"/>
      <c r="F585" s="371"/>
      <c r="G585" s="371"/>
      <c r="H585" s="356"/>
      <c r="I585" s="361">
        <f t="shared" si="9"/>
        <v>0</v>
      </c>
      <c r="J585" s="360"/>
    </row>
    <row r="586" spans="1:10" hidden="1" x14ac:dyDescent="0.2">
      <c r="A586" s="365"/>
      <c r="B586" s="399" t="e">
        <f>VLOOKUP(A586,Roster!A:B,2,FALSE)</f>
        <v>#N/A</v>
      </c>
      <c r="C586" s="363"/>
      <c r="D586" s="365"/>
      <c r="E586" s="377"/>
      <c r="F586" s="372"/>
      <c r="G586" s="372"/>
      <c r="I586" s="364">
        <f t="shared" si="9"/>
        <v>0</v>
      </c>
      <c r="J586" s="365"/>
    </row>
    <row r="587" spans="1:10" hidden="1" x14ac:dyDescent="0.2">
      <c r="A587" s="360"/>
      <c r="B587" s="398" t="e">
        <f>VLOOKUP(A587,Roster!A:B,2,FALSE)</f>
        <v>#N/A</v>
      </c>
      <c r="C587" s="366"/>
      <c r="D587" s="360"/>
      <c r="E587" s="376"/>
      <c r="F587" s="371"/>
      <c r="G587" s="371"/>
      <c r="H587" s="356"/>
      <c r="I587" s="361">
        <f t="shared" si="9"/>
        <v>0</v>
      </c>
      <c r="J587" s="360"/>
    </row>
    <row r="588" spans="1:10" hidden="1" x14ac:dyDescent="0.2">
      <c r="A588" s="365"/>
      <c r="B588" s="399" t="e">
        <f>VLOOKUP(A588,Roster!A:B,2,FALSE)</f>
        <v>#N/A</v>
      </c>
      <c r="C588" s="363"/>
      <c r="D588" s="365"/>
      <c r="E588" s="377"/>
      <c r="F588" s="372"/>
      <c r="G588" s="372"/>
      <c r="I588" s="364">
        <f t="shared" si="9"/>
        <v>0</v>
      </c>
      <c r="J588" s="365"/>
    </row>
    <row r="589" spans="1:10" hidden="1" x14ac:dyDescent="0.2">
      <c r="A589" s="360"/>
      <c r="B589" s="398" t="e">
        <f>VLOOKUP(A589,Roster!A:B,2,FALSE)</f>
        <v>#N/A</v>
      </c>
      <c r="C589" s="366"/>
      <c r="D589" s="360"/>
      <c r="E589" s="376"/>
      <c r="F589" s="371"/>
      <c r="G589" s="371"/>
      <c r="H589" s="356"/>
      <c r="I589" s="361">
        <f t="shared" si="9"/>
        <v>0</v>
      </c>
      <c r="J589" s="360"/>
    </row>
    <row r="590" spans="1:10" hidden="1" x14ac:dyDescent="0.2">
      <c r="A590" s="365"/>
      <c r="B590" s="399" t="e">
        <f>VLOOKUP(A590,Roster!A:B,2,FALSE)</f>
        <v>#N/A</v>
      </c>
      <c r="C590" s="363"/>
      <c r="D590" s="365"/>
      <c r="E590" s="377"/>
      <c r="F590" s="372"/>
      <c r="G590" s="372"/>
      <c r="I590" s="364">
        <f t="shared" si="9"/>
        <v>0</v>
      </c>
      <c r="J590" s="365"/>
    </row>
    <row r="591" spans="1:10" hidden="1" x14ac:dyDescent="0.2">
      <c r="A591" s="360"/>
      <c r="B591" s="398" t="e">
        <f>VLOOKUP(A591,Roster!A:B,2,FALSE)</f>
        <v>#N/A</v>
      </c>
      <c r="C591" s="366"/>
      <c r="D591" s="360"/>
      <c r="E591" s="376"/>
      <c r="F591" s="371"/>
      <c r="G591" s="371"/>
      <c r="H591" s="356"/>
      <c r="I591" s="361">
        <f t="shared" si="9"/>
        <v>0</v>
      </c>
      <c r="J591" s="360"/>
    </row>
    <row r="592" spans="1:10" hidden="1" x14ac:dyDescent="0.2">
      <c r="A592" s="365"/>
      <c r="B592" s="399" t="e">
        <f>VLOOKUP(A592,Roster!A:B,2,FALSE)</f>
        <v>#N/A</v>
      </c>
      <c r="C592" s="363"/>
      <c r="D592" s="365"/>
      <c r="E592" s="377"/>
      <c r="F592" s="372"/>
      <c r="G592" s="372"/>
      <c r="I592" s="364">
        <f t="shared" si="9"/>
        <v>0</v>
      </c>
      <c r="J592" s="365"/>
    </row>
    <row r="593" spans="1:10" hidden="1" x14ac:dyDescent="0.2">
      <c r="A593" s="360"/>
      <c r="B593" s="398" t="e">
        <f>VLOOKUP(A593,Roster!A:B,2,FALSE)</f>
        <v>#N/A</v>
      </c>
      <c r="C593" s="366"/>
      <c r="D593" s="360"/>
      <c r="E593" s="376"/>
      <c r="F593" s="371"/>
      <c r="G593" s="371"/>
      <c r="H593" s="356"/>
      <c r="I593" s="361">
        <f t="shared" si="9"/>
        <v>0</v>
      </c>
      <c r="J593" s="360"/>
    </row>
    <row r="594" spans="1:10" hidden="1" x14ac:dyDescent="0.2">
      <c r="A594" s="365"/>
      <c r="B594" s="399" t="e">
        <f>VLOOKUP(A594,Roster!A:B,2,FALSE)</f>
        <v>#N/A</v>
      </c>
      <c r="C594" s="363"/>
      <c r="D594" s="365"/>
      <c r="E594" s="377"/>
      <c r="F594" s="372"/>
      <c r="G594" s="372"/>
      <c r="I594" s="364">
        <f t="shared" si="9"/>
        <v>0</v>
      </c>
      <c r="J594" s="365"/>
    </row>
    <row r="595" spans="1:10" hidden="1" x14ac:dyDescent="0.2">
      <c r="A595" s="358"/>
      <c r="B595" s="398" t="e">
        <f>VLOOKUP(A595,Roster!A:B,2,FALSE)</f>
        <v>#N/A</v>
      </c>
      <c r="C595" s="366"/>
      <c r="D595" s="360"/>
      <c r="E595" s="376"/>
      <c r="F595" s="371"/>
      <c r="G595" s="371"/>
      <c r="H595" s="356"/>
      <c r="I595" s="361">
        <f t="shared" si="9"/>
        <v>0</v>
      </c>
      <c r="J595" s="360"/>
    </row>
    <row r="596" spans="1:10" hidden="1" x14ac:dyDescent="0.2">
      <c r="A596" s="362"/>
      <c r="B596" s="399" t="e">
        <f>VLOOKUP(A596,Roster!A:B,2,FALSE)</f>
        <v>#N/A</v>
      </c>
      <c r="C596" s="363"/>
      <c r="D596" s="365"/>
      <c r="E596" s="377"/>
      <c r="F596" s="372"/>
      <c r="G596" s="372"/>
      <c r="I596" s="364">
        <f t="shared" si="9"/>
        <v>0</v>
      </c>
      <c r="J596" s="365"/>
    </row>
    <row r="597" spans="1:10" hidden="1" x14ac:dyDescent="0.2">
      <c r="A597" s="360"/>
      <c r="B597" s="398" t="e">
        <f>VLOOKUP(A597,Roster!A:B,2,FALSE)</f>
        <v>#N/A</v>
      </c>
      <c r="C597" s="366"/>
      <c r="D597" s="360"/>
      <c r="E597" s="376"/>
      <c r="F597" s="371"/>
      <c r="G597" s="371"/>
      <c r="H597" s="356"/>
      <c r="I597" s="361">
        <f t="shared" si="9"/>
        <v>0</v>
      </c>
      <c r="J597" s="360"/>
    </row>
    <row r="598" spans="1:10" hidden="1" x14ac:dyDescent="0.2">
      <c r="A598" s="362"/>
      <c r="B598" s="399" t="e">
        <f>VLOOKUP(A598,Roster!A:B,2,FALSE)</f>
        <v>#N/A</v>
      </c>
      <c r="C598" s="363"/>
      <c r="D598" s="365"/>
      <c r="E598" s="377"/>
      <c r="F598" s="372"/>
      <c r="G598" s="372"/>
      <c r="I598" s="364">
        <f t="shared" si="9"/>
        <v>0</v>
      </c>
      <c r="J598" s="365"/>
    </row>
    <row r="599" spans="1:10" hidden="1" x14ac:dyDescent="0.2">
      <c r="A599" s="360"/>
      <c r="B599" s="398" t="e">
        <f>VLOOKUP(A599,Roster!A:B,2,FALSE)</f>
        <v>#N/A</v>
      </c>
      <c r="C599" s="366"/>
      <c r="D599" s="360"/>
      <c r="E599" s="376"/>
      <c r="F599" s="371"/>
      <c r="G599" s="371"/>
      <c r="H599" s="356"/>
      <c r="I599" s="361">
        <f t="shared" si="9"/>
        <v>0</v>
      </c>
      <c r="J599" s="360"/>
    </row>
    <row r="600" spans="1:10" hidden="1" x14ac:dyDescent="0.2">
      <c r="A600" s="362"/>
      <c r="B600" s="399" t="e">
        <f>VLOOKUP(A600,Roster!A:B,2,FALSE)</f>
        <v>#N/A</v>
      </c>
      <c r="C600" s="363"/>
      <c r="D600" s="365"/>
      <c r="E600" s="377"/>
      <c r="F600" s="372"/>
      <c r="G600" s="372"/>
      <c r="I600" s="364">
        <f t="shared" si="9"/>
        <v>0</v>
      </c>
      <c r="J600" s="365"/>
    </row>
    <row r="601" spans="1:10" hidden="1" x14ac:dyDescent="0.2">
      <c r="A601" s="358"/>
      <c r="B601" s="398" t="e">
        <f>VLOOKUP(A601,Roster!A:B,2,FALSE)</f>
        <v>#N/A</v>
      </c>
      <c r="C601" s="366"/>
      <c r="D601" s="360"/>
      <c r="E601" s="376"/>
      <c r="F601" s="371"/>
      <c r="G601" s="371"/>
      <c r="H601" s="356"/>
      <c r="I601" s="361">
        <f t="shared" si="9"/>
        <v>0</v>
      </c>
      <c r="J601" s="360"/>
    </row>
    <row r="602" spans="1:10" hidden="1" x14ac:dyDescent="0.2">
      <c r="A602" s="362"/>
      <c r="B602" s="399" t="e">
        <f>VLOOKUP(A602,Roster!A:B,2,FALSE)</f>
        <v>#N/A</v>
      </c>
      <c r="C602" s="363"/>
      <c r="D602" s="365"/>
      <c r="E602" s="377"/>
      <c r="F602" s="372"/>
      <c r="G602" s="372"/>
      <c r="I602" s="364">
        <f t="shared" si="9"/>
        <v>0</v>
      </c>
      <c r="J602" s="365"/>
    </row>
    <row r="603" spans="1:10" hidden="1" x14ac:dyDescent="0.2">
      <c r="A603" s="360"/>
      <c r="B603" s="398" t="e">
        <f>VLOOKUP(A603,Roster!A:B,2,FALSE)</f>
        <v>#N/A</v>
      </c>
      <c r="C603" s="366"/>
      <c r="D603" s="360"/>
      <c r="E603" s="376"/>
      <c r="F603" s="371"/>
      <c r="G603" s="371"/>
      <c r="H603" s="356"/>
      <c r="I603" s="361">
        <f t="shared" si="9"/>
        <v>0</v>
      </c>
      <c r="J603" s="360"/>
    </row>
    <row r="604" spans="1:10" hidden="1" x14ac:dyDescent="0.2">
      <c r="A604" s="362"/>
      <c r="B604" s="399" t="e">
        <f>VLOOKUP(A604,Roster!A:B,2,FALSE)</f>
        <v>#N/A</v>
      </c>
      <c r="C604" s="363"/>
      <c r="D604" s="365"/>
      <c r="E604" s="377"/>
      <c r="F604" s="372"/>
      <c r="G604" s="372"/>
      <c r="I604" s="364">
        <f t="shared" si="9"/>
        <v>0</v>
      </c>
      <c r="J604" s="365"/>
    </row>
    <row r="605" spans="1:10" hidden="1" x14ac:dyDescent="0.2">
      <c r="A605" s="358"/>
      <c r="B605" s="398" t="e">
        <f>VLOOKUP(A605,Roster!A:B,2,FALSE)</f>
        <v>#N/A</v>
      </c>
      <c r="C605" s="366"/>
      <c r="D605" s="360"/>
      <c r="E605" s="376"/>
      <c r="F605" s="371"/>
      <c r="G605" s="371"/>
      <c r="H605" s="356"/>
      <c r="I605" s="361">
        <f t="shared" si="9"/>
        <v>0</v>
      </c>
      <c r="J605" s="360"/>
    </row>
    <row r="606" spans="1:10" hidden="1" x14ac:dyDescent="0.2">
      <c r="A606" s="367"/>
      <c r="B606" s="399" t="e">
        <f>VLOOKUP(A606,Roster!A:B,2,FALSE)</f>
        <v>#N/A</v>
      </c>
      <c r="C606" s="363"/>
      <c r="D606" s="365"/>
      <c r="E606" s="377"/>
      <c r="F606" s="372"/>
      <c r="G606" s="372"/>
      <c r="I606" s="364">
        <f t="shared" si="9"/>
        <v>0</v>
      </c>
      <c r="J606" s="365"/>
    </row>
    <row r="607" spans="1:10" hidden="1" x14ac:dyDescent="0.2">
      <c r="A607" s="358"/>
      <c r="B607" s="398" t="e">
        <f>VLOOKUP(A607,Roster!A:B,2,FALSE)</f>
        <v>#N/A</v>
      </c>
      <c r="C607" s="366"/>
      <c r="D607" s="360"/>
      <c r="E607" s="376"/>
      <c r="F607" s="371"/>
      <c r="G607" s="371"/>
      <c r="H607" s="356"/>
      <c r="I607" s="361">
        <f t="shared" si="9"/>
        <v>0</v>
      </c>
      <c r="J607" s="360"/>
    </row>
    <row r="608" spans="1:10" hidden="1" x14ac:dyDescent="0.2">
      <c r="A608" s="367"/>
      <c r="B608" s="399" t="e">
        <f>VLOOKUP(A608,Roster!A:B,2,FALSE)</f>
        <v>#N/A</v>
      </c>
      <c r="C608" s="363"/>
      <c r="D608" s="365"/>
      <c r="E608" s="377"/>
      <c r="F608" s="372"/>
      <c r="G608" s="372"/>
      <c r="I608" s="364">
        <f t="shared" si="9"/>
        <v>0</v>
      </c>
      <c r="J608" s="365"/>
    </row>
    <row r="609" spans="1:10" hidden="1" x14ac:dyDescent="0.2">
      <c r="A609" s="358"/>
      <c r="B609" s="398" t="e">
        <f>VLOOKUP(A609,Roster!A:B,2,FALSE)</f>
        <v>#N/A</v>
      </c>
      <c r="C609" s="366"/>
      <c r="D609" s="360"/>
      <c r="E609" s="376"/>
      <c r="F609" s="371"/>
      <c r="G609" s="371"/>
      <c r="H609" s="356"/>
      <c r="I609" s="361">
        <f t="shared" si="9"/>
        <v>0</v>
      </c>
      <c r="J609" s="360"/>
    </row>
    <row r="610" spans="1:10" hidden="1" x14ac:dyDescent="0.2">
      <c r="A610" s="367"/>
      <c r="B610" s="399" t="e">
        <f>VLOOKUP(A610,Roster!A:B,2,FALSE)</f>
        <v>#N/A</v>
      </c>
      <c r="C610" s="363"/>
      <c r="D610" s="365"/>
      <c r="E610" s="377"/>
      <c r="F610" s="372"/>
      <c r="G610" s="372"/>
      <c r="I610" s="364">
        <f t="shared" si="9"/>
        <v>0</v>
      </c>
      <c r="J610" s="365"/>
    </row>
    <row r="611" spans="1:10" hidden="1" x14ac:dyDescent="0.2">
      <c r="A611" s="358"/>
      <c r="B611" s="398" t="e">
        <f>VLOOKUP(A611,Roster!A:B,2,FALSE)</f>
        <v>#N/A</v>
      </c>
      <c r="C611" s="366"/>
      <c r="D611" s="360"/>
      <c r="E611" s="376"/>
      <c r="F611" s="371"/>
      <c r="G611" s="371"/>
      <c r="H611" s="356"/>
      <c r="I611" s="361">
        <f t="shared" si="9"/>
        <v>0</v>
      </c>
      <c r="J611" s="360"/>
    </row>
    <row r="612" spans="1:10" hidden="1" x14ac:dyDescent="0.2">
      <c r="A612" s="367"/>
      <c r="B612" s="399" t="e">
        <f>VLOOKUP(A612,Roster!A:B,2,FALSE)</f>
        <v>#N/A</v>
      </c>
      <c r="C612" s="363"/>
      <c r="D612" s="365"/>
      <c r="E612" s="377"/>
      <c r="F612" s="372"/>
      <c r="G612" s="372"/>
      <c r="I612" s="364">
        <f t="shared" si="9"/>
        <v>0</v>
      </c>
      <c r="J612" s="365"/>
    </row>
    <row r="613" spans="1:10" hidden="1" x14ac:dyDescent="0.2">
      <c r="A613" s="358"/>
      <c r="B613" s="398" t="e">
        <f>VLOOKUP(A613,Roster!A:B,2,FALSE)</f>
        <v>#N/A</v>
      </c>
      <c r="C613" s="366"/>
      <c r="D613" s="360"/>
      <c r="E613" s="376"/>
      <c r="F613" s="371"/>
      <c r="G613" s="371"/>
      <c r="H613" s="356"/>
      <c r="I613" s="361">
        <f t="shared" si="9"/>
        <v>0</v>
      </c>
      <c r="J613" s="360"/>
    </row>
    <row r="614" spans="1:10" hidden="1" x14ac:dyDescent="0.2">
      <c r="A614" s="367"/>
      <c r="B614" s="399" t="e">
        <f>VLOOKUP(A614,Roster!A:B,2,FALSE)</f>
        <v>#N/A</v>
      </c>
      <c r="C614" s="363"/>
      <c r="D614" s="365"/>
      <c r="E614" s="377"/>
      <c r="F614" s="372"/>
      <c r="G614" s="372"/>
      <c r="I614" s="364">
        <f t="shared" si="9"/>
        <v>0</v>
      </c>
      <c r="J614" s="365"/>
    </row>
    <row r="615" spans="1:10" hidden="1" x14ac:dyDescent="0.2">
      <c r="A615" s="358"/>
      <c r="B615" s="398" t="e">
        <f>VLOOKUP(A615,Roster!A:B,2,FALSE)</f>
        <v>#N/A</v>
      </c>
      <c r="C615" s="366"/>
      <c r="D615" s="360"/>
      <c r="E615" s="376"/>
      <c r="F615" s="371"/>
      <c r="G615" s="371"/>
      <c r="H615" s="356"/>
      <c r="I615" s="361">
        <f t="shared" si="9"/>
        <v>0</v>
      </c>
      <c r="J615" s="360"/>
    </row>
    <row r="616" spans="1:10" hidden="1" x14ac:dyDescent="0.2">
      <c r="A616" s="367"/>
      <c r="B616" s="399" t="e">
        <f>VLOOKUP(A616,Roster!A:B,2,FALSE)</f>
        <v>#N/A</v>
      </c>
      <c r="C616" s="363"/>
      <c r="D616" s="365"/>
      <c r="E616" s="377"/>
      <c r="F616" s="372"/>
      <c r="G616" s="372"/>
      <c r="I616" s="364">
        <f t="shared" si="9"/>
        <v>0</v>
      </c>
      <c r="J616" s="365"/>
    </row>
    <row r="617" spans="1:10" hidden="1" x14ac:dyDescent="0.2">
      <c r="A617" s="358"/>
      <c r="B617" s="398" t="e">
        <f>VLOOKUP(A617,Roster!A:B,2,FALSE)</f>
        <v>#N/A</v>
      </c>
      <c r="C617" s="366"/>
      <c r="D617" s="360"/>
      <c r="E617" s="376"/>
      <c r="F617" s="371"/>
      <c r="G617" s="371"/>
      <c r="H617" s="356"/>
      <c r="I617" s="361">
        <f t="shared" si="9"/>
        <v>0</v>
      </c>
      <c r="J617" s="360"/>
    </row>
    <row r="618" spans="1:10" hidden="1" x14ac:dyDescent="0.2">
      <c r="A618" s="367"/>
      <c r="B618" s="399" t="e">
        <f>VLOOKUP(A618,Roster!A:B,2,FALSE)</f>
        <v>#N/A</v>
      </c>
      <c r="C618" s="363"/>
      <c r="D618" s="365"/>
      <c r="E618" s="377"/>
      <c r="F618" s="372"/>
      <c r="G618" s="372"/>
      <c r="I618" s="364">
        <f t="shared" si="9"/>
        <v>0</v>
      </c>
      <c r="J618" s="365"/>
    </row>
    <row r="619" spans="1:10" hidden="1" x14ac:dyDescent="0.2">
      <c r="A619" s="358"/>
      <c r="B619" s="398" t="e">
        <f>VLOOKUP(A619,Roster!A:B,2,FALSE)</f>
        <v>#N/A</v>
      </c>
      <c r="C619" s="366"/>
      <c r="D619" s="360"/>
      <c r="E619" s="376"/>
      <c r="F619" s="371"/>
      <c r="G619" s="371"/>
      <c r="H619" s="356"/>
      <c r="I619" s="361">
        <f t="shared" si="9"/>
        <v>0</v>
      </c>
      <c r="J619" s="360"/>
    </row>
    <row r="620" spans="1:10" hidden="1" x14ac:dyDescent="0.2">
      <c r="A620" s="367"/>
      <c r="B620" s="399" t="e">
        <f>VLOOKUP(A620,Roster!A:B,2,FALSE)</f>
        <v>#N/A</v>
      </c>
      <c r="C620" s="363"/>
      <c r="D620" s="365"/>
      <c r="E620" s="377"/>
      <c r="F620" s="372"/>
      <c r="G620" s="372"/>
      <c r="I620" s="364">
        <f t="shared" si="9"/>
        <v>0</v>
      </c>
      <c r="J620" s="365"/>
    </row>
    <row r="621" spans="1:10" hidden="1" x14ac:dyDescent="0.2">
      <c r="A621" s="369"/>
      <c r="B621" s="398" t="e">
        <f>VLOOKUP(A621,Roster!A:B,2,FALSE)</f>
        <v>#N/A</v>
      </c>
      <c r="C621" s="366"/>
      <c r="D621" s="360"/>
      <c r="E621" s="376"/>
      <c r="F621" s="371"/>
      <c r="G621" s="371"/>
      <c r="H621" s="356"/>
      <c r="I621" s="361">
        <f t="shared" si="9"/>
        <v>0</v>
      </c>
      <c r="J621" s="360"/>
    </row>
    <row r="622" spans="1:10" hidden="1" x14ac:dyDescent="0.2">
      <c r="A622" s="370"/>
      <c r="B622" s="399" t="e">
        <f>VLOOKUP(A622,Roster!A:B,2,FALSE)</f>
        <v>#N/A</v>
      </c>
      <c r="C622" s="363"/>
      <c r="D622" s="365"/>
      <c r="E622" s="377"/>
      <c r="F622" s="372"/>
      <c r="G622" s="372"/>
      <c r="I622" s="364">
        <f t="shared" si="9"/>
        <v>0</v>
      </c>
      <c r="J622" s="365"/>
    </row>
    <row r="623" spans="1:10" hidden="1" x14ac:dyDescent="0.2">
      <c r="A623" s="369"/>
      <c r="B623" s="398" t="e">
        <f>VLOOKUP(A623,Roster!A:B,2,FALSE)</f>
        <v>#N/A</v>
      </c>
      <c r="C623" s="366"/>
      <c r="D623" s="360"/>
      <c r="E623" s="376"/>
      <c r="F623" s="371"/>
      <c r="G623" s="371"/>
      <c r="H623" s="356"/>
      <c r="I623" s="361">
        <f t="shared" si="9"/>
        <v>0</v>
      </c>
      <c r="J623" s="360"/>
    </row>
    <row r="624" spans="1:10" hidden="1" x14ac:dyDescent="0.2">
      <c r="A624" s="370"/>
      <c r="B624" s="399" t="e">
        <f>VLOOKUP(A624,Roster!A:B,2,FALSE)</f>
        <v>#N/A</v>
      </c>
      <c r="C624" s="363"/>
      <c r="D624" s="365"/>
      <c r="E624" s="377"/>
      <c r="F624" s="372"/>
      <c r="G624" s="372"/>
      <c r="I624" s="364">
        <f t="shared" si="9"/>
        <v>0</v>
      </c>
      <c r="J624" s="365"/>
    </row>
    <row r="625" spans="1:10" hidden="1" x14ac:dyDescent="0.2">
      <c r="A625" s="369"/>
      <c r="B625" s="398" t="e">
        <f>VLOOKUP(A625,Roster!A:B,2,FALSE)</f>
        <v>#N/A</v>
      </c>
      <c r="C625" s="366"/>
      <c r="D625" s="360"/>
      <c r="E625" s="376"/>
      <c r="F625" s="371"/>
      <c r="G625" s="371"/>
      <c r="H625" s="356"/>
      <c r="I625" s="361">
        <f t="shared" si="9"/>
        <v>0</v>
      </c>
      <c r="J625" s="360"/>
    </row>
    <row r="626" spans="1:10" hidden="1" x14ac:dyDescent="0.2">
      <c r="A626" s="370"/>
      <c r="B626" s="399" t="e">
        <f>VLOOKUP(A626,Roster!A:B,2,FALSE)</f>
        <v>#N/A</v>
      </c>
      <c r="C626" s="363"/>
      <c r="D626" s="365"/>
      <c r="E626" s="377"/>
      <c r="F626" s="372"/>
      <c r="G626" s="372"/>
      <c r="I626" s="364">
        <f t="shared" si="9"/>
        <v>0</v>
      </c>
      <c r="J626" s="365"/>
    </row>
    <row r="627" spans="1:10" hidden="1" x14ac:dyDescent="0.2">
      <c r="A627" s="369"/>
      <c r="B627" s="398" t="e">
        <f>VLOOKUP(A627,Roster!A:B,2,FALSE)</f>
        <v>#N/A</v>
      </c>
      <c r="C627" s="366"/>
      <c r="D627" s="360"/>
      <c r="E627" s="376"/>
      <c r="F627" s="371"/>
      <c r="G627" s="371"/>
      <c r="H627" s="356"/>
      <c r="I627" s="361">
        <f t="shared" si="9"/>
        <v>0</v>
      </c>
      <c r="J627" s="360"/>
    </row>
    <row r="628" spans="1:10" hidden="1" x14ac:dyDescent="0.2">
      <c r="A628" s="370"/>
      <c r="B628" s="399" t="e">
        <f>VLOOKUP(A628,Roster!A:B,2,FALSE)</f>
        <v>#N/A</v>
      </c>
      <c r="C628" s="363"/>
      <c r="D628" s="365"/>
      <c r="E628" s="377"/>
      <c r="F628" s="372"/>
      <c r="G628" s="372"/>
      <c r="I628" s="364">
        <f t="shared" si="9"/>
        <v>0</v>
      </c>
      <c r="J628" s="365"/>
    </row>
    <row r="629" spans="1:10" hidden="1" x14ac:dyDescent="0.2">
      <c r="A629" s="369"/>
      <c r="B629" s="398" t="e">
        <f>VLOOKUP(A629,Roster!A:B,2,FALSE)</f>
        <v>#N/A</v>
      </c>
      <c r="C629" s="366"/>
      <c r="D629" s="360"/>
      <c r="E629" s="376"/>
      <c r="F629" s="371"/>
      <c r="G629" s="371"/>
      <c r="H629" s="356"/>
      <c r="I629" s="361">
        <f t="shared" si="9"/>
        <v>0</v>
      </c>
      <c r="J629" s="360"/>
    </row>
    <row r="630" spans="1:10" hidden="1" x14ac:dyDescent="0.2">
      <c r="A630" s="370"/>
      <c r="B630" s="399" t="e">
        <f>VLOOKUP(A630,Roster!A:B,2,FALSE)</f>
        <v>#N/A</v>
      </c>
      <c r="C630" s="363"/>
      <c r="D630" s="365"/>
      <c r="E630" s="377"/>
      <c r="F630" s="372"/>
      <c r="G630" s="372"/>
      <c r="I630" s="364">
        <f t="shared" si="9"/>
        <v>0</v>
      </c>
      <c r="J630" s="365"/>
    </row>
    <row r="631" spans="1:10" hidden="1" x14ac:dyDescent="0.2">
      <c r="A631" s="369"/>
      <c r="B631" s="398" t="e">
        <f>VLOOKUP(A631,Roster!A:B,2,FALSE)</f>
        <v>#N/A</v>
      </c>
      <c r="C631" s="366"/>
      <c r="D631" s="360"/>
      <c r="E631" s="376"/>
      <c r="F631" s="371"/>
      <c r="G631" s="371"/>
      <c r="H631" s="356"/>
      <c r="I631" s="361">
        <f t="shared" si="9"/>
        <v>0</v>
      </c>
      <c r="J631" s="360"/>
    </row>
    <row r="632" spans="1:10" hidden="1" x14ac:dyDescent="0.2">
      <c r="A632" s="370"/>
      <c r="B632" s="399" t="e">
        <f>VLOOKUP(A632,Roster!A:B,2,FALSE)</f>
        <v>#N/A</v>
      </c>
      <c r="C632" s="363"/>
      <c r="D632" s="365"/>
      <c r="E632" s="377"/>
      <c r="F632" s="372"/>
      <c r="G632" s="372"/>
      <c r="I632" s="364">
        <f t="shared" si="9"/>
        <v>0</v>
      </c>
      <c r="J632" s="365"/>
    </row>
    <row r="633" spans="1:10" hidden="1" x14ac:dyDescent="0.2">
      <c r="A633" s="369"/>
      <c r="B633" s="398" t="e">
        <f>VLOOKUP(A633,Roster!A:B,2,FALSE)</f>
        <v>#N/A</v>
      </c>
      <c r="C633" s="366"/>
      <c r="D633" s="360"/>
      <c r="E633" s="376"/>
      <c r="F633" s="371"/>
      <c r="G633" s="371"/>
      <c r="H633" s="356"/>
      <c r="I633" s="361">
        <f t="shared" si="9"/>
        <v>0</v>
      </c>
      <c r="J633" s="360"/>
    </row>
    <row r="634" spans="1:10" hidden="1" x14ac:dyDescent="0.2">
      <c r="A634" s="370"/>
      <c r="B634" s="399" t="e">
        <f>VLOOKUP(A634,Roster!A:B,2,FALSE)</f>
        <v>#N/A</v>
      </c>
      <c r="C634" s="363"/>
      <c r="D634" s="365"/>
      <c r="E634" s="377"/>
      <c r="F634" s="372"/>
      <c r="G634" s="372"/>
      <c r="I634" s="364">
        <f t="shared" si="9"/>
        <v>0</v>
      </c>
      <c r="J634" s="365"/>
    </row>
    <row r="635" spans="1:10" hidden="1" x14ac:dyDescent="0.2">
      <c r="A635" s="369"/>
      <c r="B635" s="398" t="e">
        <f>VLOOKUP(A635,Roster!A:B,2,FALSE)</f>
        <v>#N/A</v>
      </c>
      <c r="C635" s="366"/>
      <c r="D635" s="360"/>
      <c r="E635" s="376"/>
      <c r="F635" s="371"/>
      <c r="G635" s="371"/>
      <c r="H635" s="356"/>
      <c r="I635" s="361">
        <f t="shared" si="9"/>
        <v>0</v>
      </c>
      <c r="J635" s="360"/>
    </row>
    <row r="636" spans="1:10" hidden="1" x14ac:dyDescent="0.2">
      <c r="A636" s="370"/>
      <c r="B636" s="399" t="e">
        <f>VLOOKUP(A636,Roster!A:B,2,FALSE)</f>
        <v>#N/A</v>
      </c>
      <c r="C636" s="363"/>
      <c r="D636" s="365"/>
      <c r="E636" s="377"/>
      <c r="F636" s="372"/>
      <c r="G636" s="372"/>
      <c r="I636" s="364">
        <f t="shared" si="9"/>
        <v>0</v>
      </c>
      <c r="J636" s="365"/>
    </row>
    <row r="637" spans="1:10" hidden="1" x14ac:dyDescent="0.2">
      <c r="A637" s="369"/>
      <c r="B637" s="398" t="e">
        <f>VLOOKUP(A637,Roster!A:B,2,FALSE)</f>
        <v>#N/A</v>
      </c>
      <c r="C637" s="366"/>
      <c r="D637" s="360"/>
      <c r="E637" s="376"/>
      <c r="F637" s="371"/>
      <c r="G637" s="371"/>
      <c r="H637" s="356"/>
      <c r="I637" s="361">
        <f t="shared" si="9"/>
        <v>0</v>
      </c>
      <c r="J637" s="360"/>
    </row>
    <row r="638" spans="1:10" hidden="1" x14ac:dyDescent="0.2">
      <c r="A638" s="370"/>
      <c r="B638" s="399" t="e">
        <f>VLOOKUP(A638,Roster!A:B,2,FALSE)</f>
        <v>#N/A</v>
      </c>
      <c r="C638" s="363"/>
      <c r="D638" s="365"/>
      <c r="E638" s="377"/>
      <c r="F638" s="372"/>
      <c r="G638" s="372"/>
      <c r="I638" s="364">
        <f t="shared" si="9"/>
        <v>0</v>
      </c>
      <c r="J638" s="365"/>
    </row>
    <row r="639" spans="1:10" hidden="1" x14ac:dyDescent="0.2">
      <c r="A639" s="369"/>
      <c r="B639" s="398" t="e">
        <f>VLOOKUP(A639,Roster!A:B,2,FALSE)</f>
        <v>#N/A</v>
      </c>
      <c r="C639" s="366"/>
      <c r="D639" s="360"/>
      <c r="E639" s="376"/>
      <c r="F639" s="371"/>
      <c r="G639" s="371"/>
      <c r="H639" s="356"/>
      <c r="I639" s="361">
        <f t="shared" si="9"/>
        <v>0</v>
      </c>
      <c r="J639" s="360"/>
    </row>
    <row r="640" spans="1:10" hidden="1" x14ac:dyDescent="0.2">
      <c r="A640" s="370"/>
      <c r="B640" s="399" t="e">
        <f>VLOOKUP(A640,Roster!A:B,2,FALSE)</f>
        <v>#N/A</v>
      </c>
      <c r="C640" s="363"/>
      <c r="D640" s="365"/>
      <c r="E640" s="377"/>
      <c r="F640" s="372"/>
      <c r="G640" s="372"/>
      <c r="I640" s="364">
        <f t="shared" si="9"/>
        <v>0</v>
      </c>
      <c r="J640" s="365"/>
    </row>
    <row r="641" spans="1:10" hidden="1" x14ac:dyDescent="0.2">
      <c r="A641" s="369"/>
      <c r="B641" s="398" t="e">
        <f>VLOOKUP(A641,Roster!A:B,2,FALSE)</f>
        <v>#N/A</v>
      </c>
      <c r="C641" s="366"/>
      <c r="D641" s="360"/>
      <c r="E641" s="376"/>
      <c r="F641" s="371"/>
      <c r="G641" s="371"/>
      <c r="H641" s="356"/>
      <c r="I641" s="361">
        <f t="shared" si="9"/>
        <v>0</v>
      </c>
      <c r="J641" s="360"/>
    </row>
    <row r="642" spans="1:10" hidden="1" x14ac:dyDescent="0.2">
      <c r="A642" s="370"/>
      <c r="B642" s="399" t="e">
        <f>VLOOKUP(A642,Roster!A:B,2,FALSE)</f>
        <v>#N/A</v>
      </c>
      <c r="C642" s="363"/>
      <c r="D642" s="365"/>
      <c r="E642" s="377"/>
      <c r="F642" s="372"/>
      <c r="G642" s="372"/>
      <c r="I642" s="364">
        <f t="shared" si="9"/>
        <v>0</v>
      </c>
      <c r="J642" s="365"/>
    </row>
    <row r="643" spans="1:10" hidden="1" x14ac:dyDescent="0.2">
      <c r="A643" s="369"/>
      <c r="B643" s="398" t="e">
        <f>VLOOKUP(A643,Roster!A:B,2,FALSE)</f>
        <v>#N/A</v>
      </c>
      <c r="C643" s="366"/>
      <c r="D643" s="360"/>
      <c r="E643" s="376"/>
      <c r="F643" s="371"/>
      <c r="G643" s="371"/>
      <c r="H643" s="356"/>
      <c r="I643" s="361">
        <f t="shared" si="9"/>
        <v>0</v>
      </c>
      <c r="J643" s="360"/>
    </row>
    <row r="644" spans="1:10" hidden="1" x14ac:dyDescent="0.2">
      <c r="A644" s="370"/>
      <c r="B644" s="399" t="e">
        <f>VLOOKUP(A644,Roster!A:B,2,FALSE)</f>
        <v>#N/A</v>
      </c>
      <c r="C644" s="363"/>
      <c r="D644" s="365"/>
      <c r="E644" s="377"/>
      <c r="F644" s="372"/>
      <c r="G644" s="372"/>
      <c r="I644" s="364">
        <f t="shared" ref="I644:I707" si="10">E644+F644+G644</f>
        <v>0</v>
      </c>
      <c r="J644" s="365"/>
    </row>
    <row r="645" spans="1:10" hidden="1" x14ac:dyDescent="0.2">
      <c r="A645" s="369"/>
      <c r="B645" s="398" t="e">
        <f>VLOOKUP(A645,Roster!A:B,2,FALSE)</f>
        <v>#N/A</v>
      </c>
      <c r="C645" s="366"/>
      <c r="D645" s="360"/>
      <c r="E645" s="376"/>
      <c r="F645" s="371"/>
      <c r="G645" s="371"/>
      <c r="H645" s="356"/>
      <c r="I645" s="361">
        <f t="shared" si="10"/>
        <v>0</v>
      </c>
      <c r="J645" s="360"/>
    </row>
    <row r="646" spans="1:10" hidden="1" x14ac:dyDescent="0.2">
      <c r="A646" s="370"/>
      <c r="B646" s="399" t="e">
        <f>VLOOKUP(A646,Roster!A:B,2,FALSE)</f>
        <v>#N/A</v>
      </c>
      <c r="C646" s="363"/>
      <c r="D646" s="365"/>
      <c r="E646" s="377"/>
      <c r="F646" s="372"/>
      <c r="G646" s="372"/>
      <c r="I646" s="364">
        <f t="shared" si="10"/>
        <v>0</v>
      </c>
      <c r="J646" s="365"/>
    </row>
    <row r="647" spans="1:10" hidden="1" x14ac:dyDescent="0.2">
      <c r="A647" s="358"/>
      <c r="B647" s="398" t="e">
        <f>VLOOKUP(A647,Roster!A:B,2,FALSE)</f>
        <v>#N/A</v>
      </c>
      <c r="C647" s="366"/>
      <c r="D647" s="360"/>
      <c r="E647" s="376"/>
      <c r="F647" s="371"/>
      <c r="G647" s="371"/>
      <c r="H647" s="356"/>
      <c r="I647" s="361">
        <f t="shared" si="10"/>
        <v>0</v>
      </c>
      <c r="J647" s="360"/>
    </row>
    <row r="648" spans="1:10" hidden="1" x14ac:dyDescent="0.2">
      <c r="A648" s="367"/>
      <c r="B648" s="399" t="e">
        <f>VLOOKUP(A648,Roster!A:B,2,FALSE)</f>
        <v>#N/A</v>
      </c>
      <c r="C648" s="363"/>
      <c r="D648" s="365"/>
      <c r="E648" s="377"/>
      <c r="F648" s="372"/>
      <c r="G648" s="372"/>
      <c r="I648" s="364">
        <f t="shared" si="10"/>
        <v>0</v>
      </c>
      <c r="J648" s="365"/>
    </row>
    <row r="649" spans="1:10" hidden="1" x14ac:dyDescent="0.2">
      <c r="A649" s="358"/>
      <c r="B649" s="398" t="e">
        <f>VLOOKUP(A649,Roster!A:B,2,FALSE)</f>
        <v>#N/A</v>
      </c>
      <c r="C649" s="366"/>
      <c r="D649" s="360"/>
      <c r="E649" s="376"/>
      <c r="F649" s="371"/>
      <c r="G649" s="371"/>
      <c r="H649" s="356"/>
      <c r="I649" s="361">
        <f t="shared" si="10"/>
        <v>0</v>
      </c>
      <c r="J649" s="360"/>
    </row>
    <row r="650" spans="1:10" hidden="1" x14ac:dyDescent="0.2">
      <c r="A650" s="367"/>
      <c r="B650" s="399" t="e">
        <f>VLOOKUP(A650,Roster!A:B,2,FALSE)</f>
        <v>#N/A</v>
      </c>
      <c r="C650" s="363"/>
      <c r="D650" s="365"/>
      <c r="E650" s="377"/>
      <c r="F650" s="372"/>
      <c r="G650" s="372"/>
      <c r="I650" s="364">
        <f t="shared" si="10"/>
        <v>0</v>
      </c>
      <c r="J650" s="365"/>
    </row>
    <row r="651" spans="1:10" hidden="1" x14ac:dyDescent="0.2">
      <c r="A651" s="358"/>
      <c r="B651" s="398" t="e">
        <f>VLOOKUP(A651,Roster!A:B,2,FALSE)</f>
        <v>#N/A</v>
      </c>
      <c r="C651" s="366"/>
      <c r="D651" s="360"/>
      <c r="E651" s="376"/>
      <c r="F651" s="371"/>
      <c r="G651" s="371"/>
      <c r="H651" s="356"/>
      <c r="I651" s="361">
        <f t="shared" si="10"/>
        <v>0</v>
      </c>
      <c r="J651" s="360"/>
    </row>
    <row r="652" spans="1:10" hidden="1" x14ac:dyDescent="0.2">
      <c r="A652" s="367"/>
      <c r="B652" s="399" t="e">
        <f>VLOOKUP(A652,Roster!A:B,2,FALSE)</f>
        <v>#N/A</v>
      </c>
      <c r="C652" s="363"/>
      <c r="D652" s="365"/>
      <c r="E652" s="377"/>
      <c r="F652" s="372"/>
      <c r="G652" s="372"/>
      <c r="I652" s="364">
        <f t="shared" si="10"/>
        <v>0</v>
      </c>
      <c r="J652" s="365"/>
    </row>
    <row r="653" spans="1:10" hidden="1" x14ac:dyDescent="0.2">
      <c r="A653" s="369"/>
      <c r="B653" s="398" t="e">
        <f>VLOOKUP(A653,Roster!A:B,2,FALSE)</f>
        <v>#N/A</v>
      </c>
      <c r="C653" s="366"/>
      <c r="D653" s="360"/>
      <c r="E653" s="376"/>
      <c r="F653" s="371"/>
      <c r="G653" s="371"/>
      <c r="H653" s="356"/>
      <c r="I653" s="361">
        <f t="shared" si="10"/>
        <v>0</v>
      </c>
      <c r="J653" s="360"/>
    </row>
    <row r="654" spans="1:10" hidden="1" x14ac:dyDescent="0.2">
      <c r="A654" s="370"/>
      <c r="B654" s="399" t="e">
        <f>VLOOKUP(A654,Roster!A:B,2,FALSE)</f>
        <v>#N/A</v>
      </c>
      <c r="C654" s="363"/>
      <c r="D654" s="365"/>
      <c r="E654" s="377"/>
      <c r="F654" s="372"/>
      <c r="G654" s="372"/>
      <c r="I654" s="364">
        <f t="shared" si="10"/>
        <v>0</v>
      </c>
      <c r="J654" s="365"/>
    </row>
    <row r="655" spans="1:10" hidden="1" x14ac:dyDescent="0.2">
      <c r="A655" s="360"/>
      <c r="B655" s="398" t="e">
        <f>VLOOKUP(A655,Roster!A:B,2,FALSE)</f>
        <v>#N/A</v>
      </c>
      <c r="C655" s="366"/>
      <c r="D655" s="360"/>
      <c r="E655" s="376"/>
      <c r="F655" s="371"/>
      <c r="G655" s="371"/>
      <c r="H655" s="356"/>
      <c r="I655" s="361">
        <f t="shared" si="10"/>
        <v>0</v>
      </c>
      <c r="J655" s="360"/>
    </row>
    <row r="656" spans="1:10" hidden="1" x14ac:dyDescent="0.2">
      <c r="A656" s="365"/>
      <c r="B656" s="399" t="e">
        <f>VLOOKUP(A656,Roster!A:B,2,FALSE)</f>
        <v>#N/A</v>
      </c>
      <c r="C656" s="363"/>
      <c r="D656" s="365"/>
      <c r="E656" s="377"/>
      <c r="F656" s="372"/>
      <c r="G656" s="372"/>
      <c r="I656" s="364">
        <f t="shared" si="10"/>
        <v>0</v>
      </c>
      <c r="J656" s="365"/>
    </row>
    <row r="657" spans="1:10" hidden="1" x14ac:dyDescent="0.2">
      <c r="A657" s="360"/>
      <c r="B657" s="398" t="e">
        <f>VLOOKUP(A657,Roster!A:B,2,FALSE)</f>
        <v>#N/A</v>
      </c>
      <c r="C657" s="366"/>
      <c r="D657" s="360"/>
      <c r="E657" s="376"/>
      <c r="F657" s="371"/>
      <c r="G657" s="371"/>
      <c r="H657" s="356"/>
      <c r="I657" s="361">
        <f t="shared" si="10"/>
        <v>0</v>
      </c>
      <c r="J657" s="360"/>
    </row>
    <row r="658" spans="1:10" hidden="1" x14ac:dyDescent="0.2">
      <c r="A658" s="365"/>
      <c r="B658" s="399" t="e">
        <f>VLOOKUP(A658,Roster!A:B,2,FALSE)</f>
        <v>#N/A</v>
      </c>
      <c r="C658" s="363"/>
      <c r="D658" s="365"/>
      <c r="E658" s="377"/>
      <c r="F658" s="372"/>
      <c r="G658" s="372"/>
      <c r="I658" s="364">
        <f t="shared" si="10"/>
        <v>0</v>
      </c>
      <c r="J658" s="365"/>
    </row>
    <row r="659" spans="1:10" hidden="1" x14ac:dyDescent="0.2">
      <c r="A659" s="360"/>
      <c r="B659" s="398" t="e">
        <f>VLOOKUP(A659,Roster!A:B,2,FALSE)</f>
        <v>#N/A</v>
      </c>
      <c r="C659" s="366"/>
      <c r="D659" s="360"/>
      <c r="E659" s="376"/>
      <c r="F659" s="371"/>
      <c r="G659" s="371"/>
      <c r="H659" s="356"/>
      <c r="I659" s="361">
        <f t="shared" si="10"/>
        <v>0</v>
      </c>
      <c r="J659" s="360"/>
    </row>
    <row r="660" spans="1:10" hidden="1" x14ac:dyDescent="0.2">
      <c r="A660" s="365"/>
      <c r="B660" s="399" t="e">
        <f>VLOOKUP(A660,Roster!A:B,2,FALSE)</f>
        <v>#N/A</v>
      </c>
      <c r="C660" s="363"/>
      <c r="D660" s="365"/>
      <c r="E660" s="377"/>
      <c r="F660" s="372"/>
      <c r="G660" s="372"/>
      <c r="I660" s="364">
        <f t="shared" si="10"/>
        <v>0</v>
      </c>
      <c r="J660" s="365"/>
    </row>
    <row r="661" spans="1:10" hidden="1" x14ac:dyDescent="0.2">
      <c r="A661" s="360"/>
      <c r="B661" s="398" t="e">
        <f>VLOOKUP(A661,Roster!A:B,2,FALSE)</f>
        <v>#N/A</v>
      </c>
      <c r="C661" s="366"/>
      <c r="D661" s="360"/>
      <c r="E661" s="376"/>
      <c r="F661" s="371"/>
      <c r="G661" s="371"/>
      <c r="H661" s="356"/>
      <c r="I661" s="361">
        <f t="shared" si="10"/>
        <v>0</v>
      </c>
      <c r="J661" s="360"/>
    </row>
    <row r="662" spans="1:10" hidden="1" x14ac:dyDescent="0.2">
      <c r="A662" s="365"/>
      <c r="B662" s="399" t="e">
        <f>VLOOKUP(A662,Roster!A:B,2,FALSE)</f>
        <v>#N/A</v>
      </c>
      <c r="C662" s="363"/>
      <c r="D662" s="365"/>
      <c r="E662" s="377"/>
      <c r="F662" s="372"/>
      <c r="G662" s="372"/>
      <c r="I662" s="364">
        <f t="shared" si="10"/>
        <v>0</v>
      </c>
      <c r="J662" s="365"/>
    </row>
    <row r="663" spans="1:10" hidden="1" x14ac:dyDescent="0.2">
      <c r="A663" s="360"/>
      <c r="B663" s="398" t="e">
        <f>VLOOKUP(A663,Roster!A:B,2,FALSE)</f>
        <v>#N/A</v>
      </c>
      <c r="C663" s="366"/>
      <c r="D663" s="360"/>
      <c r="E663" s="376"/>
      <c r="F663" s="371"/>
      <c r="G663" s="371"/>
      <c r="H663" s="356"/>
      <c r="I663" s="361">
        <f t="shared" si="10"/>
        <v>0</v>
      </c>
      <c r="J663" s="360"/>
    </row>
    <row r="664" spans="1:10" hidden="1" x14ac:dyDescent="0.2">
      <c r="A664" s="365"/>
      <c r="B664" s="399" t="e">
        <f>VLOOKUP(A664,Roster!A:B,2,FALSE)</f>
        <v>#N/A</v>
      </c>
      <c r="C664" s="363"/>
      <c r="D664" s="365"/>
      <c r="E664" s="377"/>
      <c r="F664" s="372"/>
      <c r="G664" s="372"/>
      <c r="I664" s="364">
        <f t="shared" si="10"/>
        <v>0</v>
      </c>
      <c r="J664" s="365"/>
    </row>
    <row r="665" spans="1:10" hidden="1" x14ac:dyDescent="0.2">
      <c r="A665" s="360"/>
      <c r="B665" s="398" t="e">
        <f>VLOOKUP(A665,Roster!A:B,2,FALSE)</f>
        <v>#N/A</v>
      </c>
      <c r="C665" s="366"/>
      <c r="D665" s="360"/>
      <c r="E665" s="376"/>
      <c r="F665" s="371"/>
      <c r="G665" s="371"/>
      <c r="H665" s="356"/>
      <c r="I665" s="361">
        <f t="shared" si="10"/>
        <v>0</v>
      </c>
      <c r="J665" s="360"/>
    </row>
    <row r="666" spans="1:10" hidden="1" x14ac:dyDescent="0.2">
      <c r="A666" s="365"/>
      <c r="B666" s="399" t="e">
        <f>VLOOKUP(A666,Roster!A:B,2,FALSE)</f>
        <v>#N/A</v>
      </c>
      <c r="C666" s="363"/>
      <c r="D666" s="365"/>
      <c r="E666" s="377"/>
      <c r="F666" s="372"/>
      <c r="G666" s="372"/>
      <c r="I666" s="364">
        <f t="shared" si="10"/>
        <v>0</v>
      </c>
      <c r="J666" s="365"/>
    </row>
    <row r="667" spans="1:10" hidden="1" x14ac:dyDescent="0.2">
      <c r="A667" s="360"/>
      <c r="B667" s="398" t="e">
        <f>VLOOKUP(A667,Roster!A:B,2,FALSE)</f>
        <v>#N/A</v>
      </c>
      <c r="C667" s="366"/>
      <c r="D667" s="360"/>
      <c r="E667" s="376"/>
      <c r="F667" s="371"/>
      <c r="G667" s="371"/>
      <c r="H667" s="356"/>
      <c r="I667" s="361">
        <f t="shared" si="10"/>
        <v>0</v>
      </c>
      <c r="J667" s="360"/>
    </row>
    <row r="668" spans="1:10" hidden="1" x14ac:dyDescent="0.2">
      <c r="A668" s="365"/>
      <c r="B668" s="399" t="e">
        <f>VLOOKUP(A668,Roster!A:B,2,FALSE)</f>
        <v>#N/A</v>
      </c>
      <c r="C668" s="363"/>
      <c r="D668" s="365"/>
      <c r="E668" s="377"/>
      <c r="F668" s="372"/>
      <c r="G668" s="372"/>
      <c r="I668" s="364">
        <f t="shared" si="10"/>
        <v>0</v>
      </c>
      <c r="J668" s="365"/>
    </row>
    <row r="669" spans="1:10" hidden="1" x14ac:dyDescent="0.2">
      <c r="A669" s="358"/>
      <c r="B669" s="398" t="e">
        <f>VLOOKUP(A669,Roster!A:B,2,FALSE)</f>
        <v>#N/A</v>
      </c>
      <c r="C669" s="366"/>
      <c r="D669" s="360"/>
      <c r="E669" s="376"/>
      <c r="F669" s="371"/>
      <c r="G669" s="371"/>
      <c r="H669" s="356"/>
      <c r="I669" s="361">
        <f t="shared" si="10"/>
        <v>0</v>
      </c>
      <c r="J669" s="360"/>
    </row>
    <row r="670" spans="1:10" hidden="1" x14ac:dyDescent="0.2">
      <c r="A670" s="362"/>
      <c r="B670" s="399" t="e">
        <f>VLOOKUP(A670,Roster!A:B,2,FALSE)</f>
        <v>#N/A</v>
      </c>
      <c r="C670" s="363"/>
      <c r="D670" s="365"/>
      <c r="E670" s="377"/>
      <c r="F670" s="372"/>
      <c r="G670" s="372"/>
      <c r="I670" s="364">
        <f t="shared" si="10"/>
        <v>0</v>
      </c>
      <c r="J670" s="365"/>
    </row>
    <row r="671" spans="1:10" hidden="1" x14ac:dyDescent="0.2">
      <c r="A671" s="360"/>
      <c r="B671" s="398" t="e">
        <f>VLOOKUP(A671,Roster!A:B,2,FALSE)</f>
        <v>#N/A</v>
      </c>
      <c r="C671" s="366"/>
      <c r="D671" s="360"/>
      <c r="E671" s="376"/>
      <c r="F671" s="371"/>
      <c r="G671" s="371"/>
      <c r="H671" s="356"/>
      <c r="I671" s="361">
        <f t="shared" si="10"/>
        <v>0</v>
      </c>
      <c r="J671" s="360"/>
    </row>
    <row r="672" spans="1:10" hidden="1" x14ac:dyDescent="0.2">
      <c r="A672" s="362"/>
      <c r="B672" s="399" t="e">
        <f>VLOOKUP(A672,Roster!A:B,2,FALSE)</f>
        <v>#N/A</v>
      </c>
      <c r="C672" s="363"/>
      <c r="D672" s="365"/>
      <c r="E672" s="377"/>
      <c r="F672" s="372"/>
      <c r="G672" s="372"/>
      <c r="I672" s="364">
        <f t="shared" si="10"/>
        <v>0</v>
      </c>
      <c r="J672" s="365"/>
    </row>
    <row r="673" spans="1:10" hidden="1" x14ac:dyDescent="0.2">
      <c r="A673" s="360"/>
      <c r="B673" s="398" t="e">
        <f>VLOOKUP(A673,Roster!A:B,2,FALSE)</f>
        <v>#N/A</v>
      </c>
      <c r="C673" s="366"/>
      <c r="D673" s="360"/>
      <c r="E673" s="376"/>
      <c r="F673" s="371"/>
      <c r="G673" s="371"/>
      <c r="H673" s="356"/>
      <c r="I673" s="361">
        <f t="shared" si="10"/>
        <v>0</v>
      </c>
      <c r="J673" s="360"/>
    </row>
    <row r="674" spans="1:10" hidden="1" x14ac:dyDescent="0.2">
      <c r="A674" s="362"/>
      <c r="B674" s="399" t="e">
        <f>VLOOKUP(A674,Roster!A:B,2,FALSE)</f>
        <v>#N/A</v>
      </c>
      <c r="C674" s="363"/>
      <c r="D674" s="365"/>
      <c r="E674" s="377"/>
      <c r="F674" s="372"/>
      <c r="G674" s="372"/>
      <c r="I674" s="364">
        <f t="shared" si="10"/>
        <v>0</v>
      </c>
      <c r="J674" s="365"/>
    </row>
    <row r="675" spans="1:10" hidden="1" x14ac:dyDescent="0.2">
      <c r="A675" s="358"/>
      <c r="B675" s="398" t="e">
        <f>VLOOKUP(A675,Roster!A:B,2,FALSE)</f>
        <v>#N/A</v>
      </c>
      <c r="C675" s="366"/>
      <c r="D675" s="360"/>
      <c r="E675" s="376"/>
      <c r="F675" s="371"/>
      <c r="G675" s="371"/>
      <c r="H675" s="356"/>
      <c r="I675" s="361">
        <f t="shared" si="10"/>
        <v>0</v>
      </c>
      <c r="J675" s="360"/>
    </row>
    <row r="676" spans="1:10" hidden="1" x14ac:dyDescent="0.2">
      <c r="A676" s="362"/>
      <c r="B676" s="399" t="e">
        <f>VLOOKUP(A676,Roster!A:B,2,FALSE)</f>
        <v>#N/A</v>
      </c>
      <c r="C676" s="363"/>
      <c r="D676" s="365"/>
      <c r="E676" s="377"/>
      <c r="F676" s="372"/>
      <c r="G676" s="372"/>
      <c r="I676" s="364">
        <f t="shared" si="10"/>
        <v>0</v>
      </c>
      <c r="J676" s="365"/>
    </row>
    <row r="677" spans="1:10" hidden="1" x14ac:dyDescent="0.2">
      <c r="A677" s="360"/>
      <c r="B677" s="398" t="e">
        <f>VLOOKUP(A677,Roster!A:B,2,FALSE)</f>
        <v>#N/A</v>
      </c>
      <c r="C677" s="366"/>
      <c r="D677" s="360"/>
      <c r="E677" s="376"/>
      <c r="F677" s="371"/>
      <c r="G677" s="371"/>
      <c r="H677" s="356"/>
      <c r="I677" s="361">
        <f t="shared" si="10"/>
        <v>0</v>
      </c>
      <c r="J677" s="360"/>
    </row>
    <row r="678" spans="1:10" hidden="1" x14ac:dyDescent="0.2">
      <c r="A678" s="362"/>
      <c r="B678" s="399" t="e">
        <f>VLOOKUP(A678,Roster!A:B,2,FALSE)</f>
        <v>#N/A</v>
      </c>
      <c r="C678" s="363"/>
      <c r="D678" s="365"/>
      <c r="E678" s="377"/>
      <c r="F678" s="372"/>
      <c r="G678" s="372"/>
      <c r="I678" s="364">
        <f t="shared" si="10"/>
        <v>0</v>
      </c>
      <c r="J678" s="365"/>
    </row>
    <row r="679" spans="1:10" hidden="1" x14ac:dyDescent="0.2">
      <c r="A679" s="358"/>
      <c r="B679" s="398" t="e">
        <f>VLOOKUP(A679,Roster!A:B,2,FALSE)</f>
        <v>#N/A</v>
      </c>
      <c r="C679" s="366"/>
      <c r="D679" s="360"/>
      <c r="E679" s="376"/>
      <c r="F679" s="371"/>
      <c r="G679" s="371"/>
      <c r="H679" s="356"/>
      <c r="I679" s="361">
        <f t="shared" si="10"/>
        <v>0</v>
      </c>
      <c r="J679" s="360"/>
    </row>
    <row r="680" spans="1:10" hidden="1" x14ac:dyDescent="0.2">
      <c r="A680" s="367"/>
      <c r="B680" s="399" t="e">
        <f>VLOOKUP(A680,Roster!A:B,2,FALSE)</f>
        <v>#N/A</v>
      </c>
      <c r="C680" s="363"/>
      <c r="D680" s="365"/>
      <c r="E680" s="377"/>
      <c r="F680" s="372"/>
      <c r="G680" s="372"/>
      <c r="I680" s="364">
        <f t="shared" si="10"/>
        <v>0</v>
      </c>
      <c r="J680" s="365"/>
    </row>
    <row r="681" spans="1:10" hidden="1" x14ac:dyDescent="0.2">
      <c r="A681" s="358"/>
      <c r="B681" s="398" t="e">
        <f>VLOOKUP(A681,Roster!A:B,2,FALSE)</f>
        <v>#N/A</v>
      </c>
      <c r="C681" s="366"/>
      <c r="D681" s="360"/>
      <c r="E681" s="376"/>
      <c r="F681" s="371"/>
      <c r="G681" s="371"/>
      <c r="H681" s="356"/>
      <c r="I681" s="361">
        <f t="shared" si="10"/>
        <v>0</v>
      </c>
      <c r="J681" s="360"/>
    </row>
    <row r="682" spans="1:10" hidden="1" x14ac:dyDescent="0.2">
      <c r="A682" s="367"/>
      <c r="B682" s="399" t="e">
        <f>VLOOKUP(A682,Roster!A:B,2,FALSE)</f>
        <v>#N/A</v>
      </c>
      <c r="C682" s="363"/>
      <c r="D682" s="365"/>
      <c r="E682" s="377"/>
      <c r="F682" s="372"/>
      <c r="G682" s="372"/>
      <c r="I682" s="364">
        <f t="shared" si="10"/>
        <v>0</v>
      </c>
      <c r="J682" s="365"/>
    </row>
    <row r="683" spans="1:10" hidden="1" x14ac:dyDescent="0.2">
      <c r="A683" s="358"/>
      <c r="B683" s="398" t="e">
        <f>VLOOKUP(A683,Roster!A:B,2,FALSE)</f>
        <v>#N/A</v>
      </c>
      <c r="C683" s="366"/>
      <c r="D683" s="360"/>
      <c r="E683" s="376"/>
      <c r="F683" s="371"/>
      <c r="G683" s="371"/>
      <c r="H683" s="356"/>
      <c r="I683" s="361">
        <f t="shared" si="10"/>
        <v>0</v>
      </c>
      <c r="J683" s="360"/>
    </row>
    <row r="684" spans="1:10" hidden="1" x14ac:dyDescent="0.2">
      <c r="A684" s="367"/>
      <c r="B684" s="399" t="e">
        <f>VLOOKUP(A684,Roster!A:B,2,FALSE)</f>
        <v>#N/A</v>
      </c>
      <c r="C684" s="363"/>
      <c r="D684" s="365"/>
      <c r="E684" s="377"/>
      <c r="F684" s="372"/>
      <c r="G684" s="372"/>
      <c r="I684" s="364">
        <f t="shared" si="10"/>
        <v>0</v>
      </c>
      <c r="J684" s="365"/>
    </row>
    <row r="685" spans="1:10" hidden="1" x14ac:dyDescent="0.2">
      <c r="A685" s="358"/>
      <c r="B685" s="398" t="e">
        <f>VLOOKUP(A685,Roster!A:B,2,FALSE)</f>
        <v>#N/A</v>
      </c>
      <c r="C685" s="366"/>
      <c r="D685" s="360"/>
      <c r="E685" s="376"/>
      <c r="F685" s="371"/>
      <c r="G685" s="371"/>
      <c r="H685" s="356"/>
      <c r="I685" s="361">
        <f t="shared" si="10"/>
        <v>0</v>
      </c>
      <c r="J685" s="360"/>
    </row>
    <row r="686" spans="1:10" hidden="1" x14ac:dyDescent="0.2">
      <c r="A686" s="367"/>
      <c r="B686" s="399" t="e">
        <f>VLOOKUP(A686,Roster!A:B,2,FALSE)</f>
        <v>#N/A</v>
      </c>
      <c r="C686" s="363"/>
      <c r="D686" s="365"/>
      <c r="E686" s="377"/>
      <c r="F686" s="372"/>
      <c r="G686" s="372"/>
      <c r="I686" s="364">
        <f t="shared" si="10"/>
        <v>0</v>
      </c>
      <c r="J686" s="365"/>
    </row>
    <row r="687" spans="1:10" hidden="1" x14ac:dyDescent="0.2">
      <c r="A687" s="358"/>
      <c r="B687" s="398" t="e">
        <f>VLOOKUP(A687,Roster!A:B,2,FALSE)</f>
        <v>#N/A</v>
      </c>
      <c r="C687" s="366"/>
      <c r="D687" s="360"/>
      <c r="E687" s="376"/>
      <c r="F687" s="371"/>
      <c r="G687" s="371"/>
      <c r="H687" s="356"/>
      <c r="I687" s="361">
        <f t="shared" si="10"/>
        <v>0</v>
      </c>
      <c r="J687" s="360"/>
    </row>
    <row r="688" spans="1:10" hidden="1" x14ac:dyDescent="0.2">
      <c r="A688" s="367"/>
      <c r="B688" s="399" t="e">
        <f>VLOOKUP(A688,Roster!A:B,2,FALSE)</f>
        <v>#N/A</v>
      </c>
      <c r="C688" s="363"/>
      <c r="D688" s="365"/>
      <c r="E688" s="377"/>
      <c r="F688" s="372"/>
      <c r="G688" s="372"/>
      <c r="I688" s="364">
        <f t="shared" si="10"/>
        <v>0</v>
      </c>
      <c r="J688" s="365"/>
    </row>
    <row r="689" spans="1:10" hidden="1" x14ac:dyDescent="0.2">
      <c r="A689" s="358"/>
      <c r="B689" s="398" t="e">
        <f>VLOOKUP(A689,Roster!A:B,2,FALSE)</f>
        <v>#N/A</v>
      </c>
      <c r="C689" s="366"/>
      <c r="D689" s="360"/>
      <c r="E689" s="376"/>
      <c r="F689" s="371"/>
      <c r="G689" s="371"/>
      <c r="H689" s="356"/>
      <c r="I689" s="361">
        <f t="shared" si="10"/>
        <v>0</v>
      </c>
      <c r="J689" s="360"/>
    </row>
    <row r="690" spans="1:10" hidden="1" x14ac:dyDescent="0.2">
      <c r="A690" s="367"/>
      <c r="B690" s="399" t="e">
        <f>VLOOKUP(A690,Roster!A:B,2,FALSE)</f>
        <v>#N/A</v>
      </c>
      <c r="C690" s="363"/>
      <c r="D690" s="365"/>
      <c r="E690" s="377"/>
      <c r="F690" s="372"/>
      <c r="G690" s="372"/>
      <c r="I690" s="364">
        <f t="shared" si="10"/>
        <v>0</v>
      </c>
      <c r="J690" s="365"/>
    </row>
    <row r="691" spans="1:10" hidden="1" x14ac:dyDescent="0.2">
      <c r="A691" s="358"/>
      <c r="B691" s="398" t="e">
        <f>VLOOKUP(A691,Roster!A:B,2,FALSE)</f>
        <v>#N/A</v>
      </c>
      <c r="C691" s="366"/>
      <c r="D691" s="360"/>
      <c r="E691" s="376"/>
      <c r="F691" s="371"/>
      <c r="G691" s="371"/>
      <c r="H691" s="356"/>
      <c r="I691" s="361">
        <f t="shared" si="10"/>
        <v>0</v>
      </c>
      <c r="J691" s="360"/>
    </row>
    <row r="692" spans="1:10" hidden="1" x14ac:dyDescent="0.2">
      <c r="A692" s="367"/>
      <c r="B692" s="399" t="e">
        <f>VLOOKUP(A692,Roster!A:B,2,FALSE)</f>
        <v>#N/A</v>
      </c>
      <c r="C692" s="363"/>
      <c r="D692" s="365"/>
      <c r="E692" s="377"/>
      <c r="F692" s="372"/>
      <c r="G692" s="372"/>
      <c r="I692" s="364">
        <f t="shared" si="10"/>
        <v>0</v>
      </c>
      <c r="J692" s="365"/>
    </row>
    <row r="693" spans="1:10" hidden="1" x14ac:dyDescent="0.2">
      <c r="A693" s="358"/>
      <c r="B693" s="398" t="e">
        <f>VLOOKUP(A693,Roster!A:B,2,FALSE)</f>
        <v>#N/A</v>
      </c>
      <c r="C693" s="366"/>
      <c r="D693" s="360"/>
      <c r="E693" s="376"/>
      <c r="F693" s="371"/>
      <c r="G693" s="371"/>
      <c r="H693" s="356"/>
      <c r="I693" s="361">
        <f t="shared" si="10"/>
        <v>0</v>
      </c>
      <c r="J693" s="360"/>
    </row>
    <row r="694" spans="1:10" hidden="1" x14ac:dyDescent="0.2">
      <c r="A694" s="367"/>
      <c r="B694" s="399" t="e">
        <f>VLOOKUP(A694,Roster!A:B,2,FALSE)</f>
        <v>#N/A</v>
      </c>
      <c r="C694" s="363"/>
      <c r="D694" s="365"/>
      <c r="E694" s="377"/>
      <c r="F694" s="372"/>
      <c r="G694" s="372"/>
      <c r="I694" s="364">
        <f t="shared" si="10"/>
        <v>0</v>
      </c>
      <c r="J694" s="365"/>
    </row>
    <row r="695" spans="1:10" hidden="1" x14ac:dyDescent="0.2">
      <c r="A695" s="369"/>
      <c r="B695" s="398" t="e">
        <f>VLOOKUP(A695,Roster!A:B,2,FALSE)</f>
        <v>#N/A</v>
      </c>
      <c r="C695" s="366"/>
      <c r="D695" s="360"/>
      <c r="E695" s="376"/>
      <c r="F695" s="371"/>
      <c r="G695" s="371"/>
      <c r="H695" s="356"/>
      <c r="I695" s="361">
        <f t="shared" si="10"/>
        <v>0</v>
      </c>
      <c r="J695" s="360"/>
    </row>
    <row r="696" spans="1:10" hidden="1" x14ac:dyDescent="0.2">
      <c r="A696" s="370"/>
      <c r="B696" s="399" t="e">
        <f>VLOOKUP(A696,Roster!A:B,2,FALSE)</f>
        <v>#N/A</v>
      </c>
      <c r="C696" s="363"/>
      <c r="D696" s="365"/>
      <c r="E696" s="377"/>
      <c r="F696" s="372"/>
      <c r="G696" s="372"/>
      <c r="I696" s="364">
        <f t="shared" si="10"/>
        <v>0</v>
      </c>
      <c r="J696" s="365"/>
    </row>
    <row r="697" spans="1:10" hidden="1" x14ac:dyDescent="0.2">
      <c r="A697" s="369"/>
      <c r="B697" s="398" t="e">
        <f>VLOOKUP(A697,Roster!A:B,2,FALSE)</f>
        <v>#N/A</v>
      </c>
      <c r="C697" s="366"/>
      <c r="D697" s="360"/>
      <c r="E697" s="376"/>
      <c r="F697" s="371"/>
      <c r="G697" s="371"/>
      <c r="H697" s="356"/>
      <c r="I697" s="361">
        <f t="shared" si="10"/>
        <v>0</v>
      </c>
      <c r="J697" s="360"/>
    </row>
    <row r="698" spans="1:10" hidden="1" x14ac:dyDescent="0.2">
      <c r="A698" s="370"/>
      <c r="B698" s="399" t="e">
        <f>VLOOKUP(A698,Roster!A:B,2,FALSE)</f>
        <v>#N/A</v>
      </c>
      <c r="C698" s="363"/>
      <c r="D698" s="365"/>
      <c r="E698" s="377"/>
      <c r="F698" s="372"/>
      <c r="G698" s="372"/>
      <c r="I698" s="364">
        <f t="shared" si="10"/>
        <v>0</v>
      </c>
      <c r="J698" s="365"/>
    </row>
    <row r="699" spans="1:10" hidden="1" x14ac:dyDescent="0.2">
      <c r="A699" s="369"/>
      <c r="B699" s="398" t="e">
        <f>VLOOKUP(A699,Roster!A:B,2,FALSE)</f>
        <v>#N/A</v>
      </c>
      <c r="C699" s="366"/>
      <c r="D699" s="360"/>
      <c r="E699" s="376"/>
      <c r="F699" s="371"/>
      <c r="G699" s="371"/>
      <c r="H699" s="356"/>
      <c r="I699" s="361">
        <f t="shared" si="10"/>
        <v>0</v>
      </c>
      <c r="J699" s="360"/>
    </row>
    <row r="700" spans="1:10" hidden="1" x14ac:dyDescent="0.2">
      <c r="A700" s="370"/>
      <c r="B700" s="399" t="e">
        <f>VLOOKUP(A700,Roster!A:B,2,FALSE)</f>
        <v>#N/A</v>
      </c>
      <c r="C700" s="363"/>
      <c r="D700" s="365"/>
      <c r="E700" s="377"/>
      <c r="F700" s="372"/>
      <c r="G700" s="372"/>
      <c r="I700" s="364">
        <f t="shared" si="10"/>
        <v>0</v>
      </c>
      <c r="J700" s="365"/>
    </row>
    <row r="701" spans="1:10" hidden="1" x14ac:dyDescent="0.2">
      <c r="A701" s="369"/>
      <c r="B701" s="398" t="e">
        <f>VLOOKUP(A701,Roster!A:B,2,FALSE)</f>
        <v>#N/A</v>
      </c>
      <c r="C701" s="366"/>
      <c r="D701" s="360"/>
      <c r="E701" s="376"/>
      <c r="F701" s="371"/>
      <c r="G701" s="371"/>
      <c r="H701" s="356"/>
      <c r="I701" s="361">
        <f t="shared" si="10"/>
        <v>0</v>
      </c>
      <c r="J701" s="360"/>
    </row>
    <row r="702" spans="1:10" hidden="1" x14ac:dyDescent="0.2">
      <c r="A702" s="370"/>
      <c r="B702" s="399" t="e">
        <f>VLOOKUP(A702,Roster!A:B,2,FALSE)</f>
        <v>#N/A</v>
      </c>
      <c r="C702" s="363"/>
      <c r="D702" s="365"/>
      <c r="E702" s="377"/>
      <c r="F702" s="372"/>
      <c r="G702" s="372"/>
      <c r="I702" s="364">
        <f t="shared" si="10"/>
        <v>0</v>
      </c>
      <c r="J702" s="365"/>
    </row>
    <row r="703" spans="1:10" hidden="1" x14ac:dyDescent="0.2">
      <c r="A703" s="369"/>
      <c r="B703" s="398" t="e">
        <f>VLOOKUP(A703,Roster!A:B,2,FALSE)</f>
        <v>#N/A</v>
      </c>
      <c r="C703" s="366"/>
      <c r="D703" s="360"/>
      <c r="E703" s="376"/>
      <c r="F703" s="371"/>
      <c r="G703" s="371"/>
      <c r="H703" s="356"/>
      <c r="I703" s="361">
        <f t="shared" si="10"/>
        <v>0</v>
      </c>
      <c r="J703" s="360"/>
    </row>
    <row r="704" spans="1:10" hidden="1" x14ac:dyDescent="0.2">
      <c r="A704" s="370"/>
      <c r="B704" s="399" t="e">
        <f>VLOOKUP(A704,Roster!A:B,2,FALSE)</f>
        <v>#N/A</v>
      </c>
      <c r="C704" s="363"/>
      <c r="D704" s="365"/>
      <c r="E704" s="377"/>
      <c r="F704" s="372"/>
      <c r="G704" s="372"/>
      <c r="I704" s="364">
        <f t="shared" si="10"/>
        <v>0</v>
      </c>
      <c r="J704" s="365"/>
    </row>
    <row r="705" spans="1:10" hidden="1" x14ac:dyDescent="0.2">
      <c r="A705" s="369"/>
      <c r="B705" s="398" t="e">
        <f>VLOOKUP(A705,Roster!A:B,2,FALSE)</f>
        <v>#N/A</v>
      </c>
      <c r="C705" s="366"/>
      <c r="D705" s="360"/>
      <c r="E705" s="376"/>
      <c r="F705" s="371"/>
      <c r="G705" s="371"/>
      <c r="H705" s="356"/>
      <c r="I705" s="361">
        <f t="shared" si="10"/>
        <v>0</v>
      </c>
      <c r="J705" s="360"/>
    </row>
    <row r="706" spans="1:10" hidden="1" x14ac:dyDescent="0.2">
      <c r="A706" s="370"/>
      <c r="B706" s="399" t="e">
        <f>VLOOKUP(A706,Roster!A:B,2,FALSE)</f>
        <v>#N/A</v>
      </c>
      <c r="C706" s="363"/>
      <c r="D706" s="365"/>
      <c r="E706" s="377"/>
      <c r="F706" s="372"/>
      <c r="G706" s="372"/>
      <c r="I706" s="364">
        <f t="shared" si="10"/>
        <v>0</v>
      </c>
      <c r="J706" s="365"/>
    </row>
    <row r="707" spans="1:10" hidden="1" x14ac:dyDescent="0.2">
      <c r="A707" s="369"/>
      <c r="B707" s="398" t="e">
        <f>VLOOKUP(A707,Roster!A:B,2,FALSE)</f>
        <v>#N/A</v>
      </c>
      <c r="C707" s="366"/>
      <c r="D707" s="360"/>
      <c r="E707" s="376"/>
      <c r="F707" s="371"/>
      <c r="G707" s="371"/>
      <c r="H707" s="356"/>
      <c r="I707" s="361">
        <f t="shared" si="10"/>
        <v>0</v>
      </c>
      <c r="J707" s="360"/>
    </row>
    <row r="708" spans="1:10" hidden="1" x14ac:dyDescent="0.2">
      <c r="A708" s="370"/>
      <c r="B708" s="399" t="e">
        <f>VLOOKUP(A708,Roster!A:B,2,FALSE)</f>
        <v>#N/A</v>
      </c>
      <c r="C708" s="363"/>
      <c r="D708" s="365"/>
      <c r="E708" s="377"/>
      <c r="F708" s="372"/>
      <c r="G708" s="372"/>
      <c r="I708" s="364">
        <f t="shared" ref="I708:I771" si="11">E708+F708+G708</f>
        <v>0</v>
      </c>
      <c r="J708" s="365"/>
    </row>
    <row r="709" spans="1:10" hidden="1" x14ac:dyDescent="0.2">
      <c r="A709" s="369"/>
      <c r="B709" s="398" t="e">
        <f>VLOOKUP(A709,Roster!A:B,2,FALSE)</f>
        <v>#N/A</v>
      </c>
      <c r="C709" s="366"/>
      <c r="D709" s="360"/>
      <c r="E709" s="376"/>
      <c r="F709" s="371"/>
      <c r="G709" s="371"/>
      <c r="H709" s="356"/>
      <c r="I709" s="361">
        <f t="shared" si="11"/>
        <v>0</v>
      </c>
      <c r="J709" s="360"/>
    </row>
    <row r="710" spans="1:10" hidden="1" x14ac:dyDescent="0.2">
      <c r="A710" s="370"/>
      <c r="B710" s="399" t="e">
        <f>VLOOKUP(A710,Roster!A:B,2,FALSE)</f>
        <v>#N/A</v>
      </c>
      <c r="C710" s="363"/>
      <c r="D710" s="365"/>
      <c r="E710" s="377"/>
      <c r="F710" s="372"/>
      <c r="G710" s="372"/>
      <c r="I710" s="364">
        <f t="shared" si="11"/>
        <v>0</v>
      </c>
      <c r="J710" s="365"/>
    </row>
    <row r="711" spans="1:10" hidden="1" x14ac:dyDescent="0.2">
      <c r="A711" s="369"/>
      <c r="B711" s="398" t="e">
        <f>VLOOKUP(A711,Roster!A:B,2,FALSE)</f>
        <v>#N/A</v>
      </c>
      <c r="C711" s="366"/>
      <c r="D711" s="360"/>
      <c r="E711" s="376"/>
      <c r="F711" s="371"/>
      <c r="G711" s="371"/>
      <c r="H711" s="356"/>
      <c r="I711" s="361">
        <f t="shared" si="11"/>
        <v>0</v>
      </c>
      <c r="J711" s="360"/>
    </row>
    <row r="712" spans="1:10" hidden="1" x14ac:dyDescent="0.2">
      <c r="A712" s="370"/>
      <c r="B712" s="399" t="e">
        <f>VLOOKUP(A712,Roster!A:B,2,FALSE)</f>
        <v>#N/A</v>
      </c>
      <c r="C712" s="363"/>
      <c r="D712" s="365"/>
      <c r="E712" s="377"/>
      <c r="F712" s="372"/>
      <c r="G712" s="372"/>
      <c r="I712" s="364">
        <f t="shared" si="11"/>
        <v>0</v>
      </c>
      <c r="J712" s="365"/>
    </row>
    <row r="713" spans="1:10" hidden="1" x14ac:dyDescent="0.2">
      <c r="A713" s="369"/>
      <c r="B713" s="398" t="e">
        <f>VLOOKUP(A713,Roster!A:B,2,FALSE)</f>
        <v>#N/A</v>
      </c>
      <c r="C713" s="366"/>
      <c r="D713" s="360"/>
      <c r="E713" s="376"/>
      <c r="F713" s="371"/>
      <c r="G713" s="371"/>
      <c r="H713" s="356"/>
      <c r="I713" s="361">
        <f t="shared" si="11"/>
        <v>0</v>
      </c>
      <c r="J713" s="360"/>
    </row>
    <row r="714" spans="1:10" hidden="1" x14ac:dyDescent="0.2">
      <c r="A714" s="370"/>
      <c r="B714" s="399" t="e">
        <f>VLOOKUP(A714,Roster!A:B,2,FALSE)</f>
        <v>#N/A</v>
      </c>
      <c r="C714" s="363"/>
      <c r="D714" s="365"/>
      <c r="E714" s="377"/>
      <c r="F714" s="372"/>
      <c r="G714" s="372"/>
      <c r="I714" s="364">
        <f t="shared" si="11"/>
        <v>0</v>
      </c>
      <c r="J714" s="365"/>
    </row>
    <row r="715" spans="1:10" hidden="1" x14ac:dyDescent="0.2">
      <c r="A715" s="369"/>
      <c r="B715" s="398" t="e">
        <f>VLOOKUP(A715,Roster!A:B,2,FALSE)</f>
        <v>#N/A</v>
      </c>
      <c r="C715" s="366"/>
      <c r="D715" s="360"/>
      <c r="E715" s="376"/>
      <c r="F715" s="371"/>
      <c r="G715" s="371"/>
      <c r="H715" s="356"/>
      <c r="I715" s="361">
        <f t="shared" si="11"/>
        <v>0</v>
      </c>
      <c r="J715" s="360"/>
    </row>
    <row r="716" spans="1:10" hidden="1" x14ac:dyDescent="0.2">
      <c r="A716" s="370"/>
      <c r="B716" s="399" t="e">
        <f>VLOOKUP(A716,Roster!A:B,2,FALSE)</f>
        <v>#N/A</v>
      </c>
      <c r="C716" s="363"/>
      <c r="D716" s="365"/>
      <c r="E716" s="377"/>
      <c r="F716" s="372"/>
      <c r="G716" s="372"/>
      <c r="I716" s="364">
        <f t="shared" si="11"/>
        <v>0</v>
      </c>
      <c r="J716" s="365"/>
    </row>
    <row r="717" spans="1:10" hidden="1" x14ac:dyDescent="0.2">
      <c r="A717" s="369"/>
      <c r="B717" s="398" t="e">
        <f>VLOOKUP(A717,Roster!A:B,2,FALSE)</f>
        <v>#N/A</v>
      </c>
      <c r="C717" s="366"/>
      <c r="D717" s="360"/>
      <c r="E717" s="376"/>
      <c r="F717" s="371"/>
      <c r="G717" s="371"/>
      <c r="H717" s="356"/>
      <c r="I717" s="361">
        <f t="shared" si="11"/>
        <v>0</v>
      </c>
      <c r="J717" s="360"/>
    </row>
    <row r="718" spans="1:10" hidden="1" x14ac:dyDescent="0.2">
      <c r="A718" s="370"/>
      <c r="B718" s="399" t="e">
        <f>VLOOKUP(A718,Roster!A:B,2,FALSE)</f>
        <v>#N/A</v>
      </c>
      <c r="C718" s="363"/>
      <c r="D718" s="365"/>
      <c r="E718" s="377"/>
      <c r="F718" s="372"/>
      <c r="G718" s="372"/>
      <c r="I718" s="364">
        <f t="shared" si="11"/>
        <v>0</v>
      </c>
      <c r="J718" s="365"/>
    </row>
    <row r="719" spans="1:10" hidden="1" x14ac:dyDescent="0.2">
      <c r="A719" s="369"/>
      <c r="B719" s="398" t="e">
        <f>VLOOKUP(A719,Roster!A:B,2,FALSE)</f>
        <v>#N/A</v>
      </c>
      <c r="C719" s="366"/>
      <c r="D719" s="360"/>
      <c r="E719" s="376"/>
      <c r="F719" s="371"/>
      <c r="G719" s="371"/>
      <c r="H719" s="356"/>
      <c r="I719" s="361">
        <f t="shared" si="11"/>
        <v>0</v>
      </c>
      <c r="J719" s="360"/>
    </row>
    <row r="720" spans="1:10" hidden="1" x14ac:dyDescent="0.2">
      <c r="A720" s="370"/>
      <c r="B720" s="399" t="e">
        <f>VLOOKUP(A720,Roster!A:B,2,FALSE)</f>
        <v>#N/A</v>
      </c>
      <c r="C720" s="363"/>
      <c r="D720" s="365"/>
      <c r="E720" s="377"/>
      <c r="F720" s="372"/>
      <c r="G720" s="372"/>
      <c r="I720" s="364">
        <f t="shared" si="11"/>
        <v>0</v>
      </c>
      <c r="J720" s="365"/>
    </row>
    <row r="721" spans="1:10" hidden="1" x14ac:dyDescent="0.2">
      <c r="A721" s="358"/>
      <c r="B721" s="398" t="e">
        <f>VLOOKUP(A721,Roster!A:B,2,FALSE)</f>
        <v>#N/A</v>
      </c>
      <c r="C721" s="366"/>
      <c r="D721" s="360"/>
      <c r="E721" s="376"/>
      <c r="F721" s="371"/>
      <c r="G721" s="371"/>
      <c r="H721" s="356"/>
      <c r="I721" s="361">
        <f t="shared" si="11"/>
        <v>0</v>
      </c>
      <c r="J721" s="360"/>
    </row>
    <row r="722" spans="1:10" hidden="1" x14ac:dyDescent="0.2">
      <c r="A722" s="367"/>
      <c r="B722" s="399" t="e">
        <f>VLOOKUP(A722,Roster!A:B,2,FALSE)</f>
        <v>#N/A</v>
      </c>
      <c r="C722" s="363"/>
      <c r="D722" s="365"/>
      <c r="E722" s="377"/>
      <c r="F722" s="372"/>
      <c r="G722" s="372"/>
      <c r="I722" s="364">
        <f t="shared" si="11"/>
        <v>0</v>
      </c>
      <c r="J722" s="365"/>
    </row>
    <row r="723" spans="1:10" hidden="1" x14ac:dyDescent="0.2">
      <c r="A723" s="358"/>
      <c r="B723" s="398" t="e">
        <f>VLOOKUP(A723,Roster!A:B,2,FALSE)</f>
        <v>#N/A</v>
      </c>
      <c r="C723" s="366"/>
      <c r="D723" s="360"/>
      <c r="E723" s="376"/>
      <c r="F723" s="371"/>
      <c r="G723" s="371"/>
      <c r="H723" s="356"/>
      <c r="I723" s="361">
        <f t="shared" si="11"/>
        <v>0</v>
      </c>
      <c r="J723" s="360"/>
    </row>
    <row r="724" spans="1:10" hidden="1" x14ac:dyDescent="0.2">
      <c r="A724" s="367"/>
      <c r="B724" s="399" t="e">
        <f>VLOOKUP(A724,Roster!A:B,2,FALSE)</f>
        <v>#N/A</v>
      </c>
      <c r="C724" s="363"/>
      <c r="D724" s="365"/>
      <c r="E724" s="377"/>
      <c r="F724" s="372"/>
      <c r="G724" s="372"/>
      <c r="I724" s="364">
        <f t="shared" si="11"/>
        <v>0</v>
      </c>
      <c r="J724" s="365"/>
    </row>
    <row r="725" spans="1:10" hidden="1" x14ac:dyDescent="0.2">
      <c r="A725" s="358"/>
      <c r="B725" s="398" t="e">
        <f>VLOOKUP(A725,Roster!A:B,2,FALSE)</f>
        <v>#N/A</v>
      </c>
      <c r="C725" s="366"/>
      <c r="D725" s="360"/>
      <c r="E725" s="376"/>
      <c r="F725" s="371"/>
      <c r="G725" s="371"/>
      <c r="H725" s="356"/>
      <c r="I725" s="361">
        <f t="shared" si="11"/>
        <v>0</v>
      </c>
      <c r="J725" s="360"/>
    </row>
    <row r="726" spans="1:10" hidden="1" x14ac:dyDescent="0.2">
      <c r="A726" s="367"/>
      <c r="B726" s="399" t="e">
        <f>VLOOKUP(A726,Roster!A:B,2,FALSE)</f>
        <v>#N/A</v>
      </c>
      <c r="C726" s="363"/>
      <c r="D726" s="365"/>
      <c r="E726" s="377"/>
      <c r="F726" s="372"/>
      <c r="G726" s="372"/>
      <c r="I726" s="364">
        <f t="shared" si="11"/>
        <v>0</v>
      </c>
      <c r="J726" s="365"/>
    </row>
    <row r="727" spans="1:10" hidden="1" x14ac:dyDescent="0.2">
      <c r="A727" s="369"/>
      <c r="B727" s="398" t="e">
        <f>VLOOKUP(A727,Roster!A:B,2,FALSE)</f>
        <v>#N/A</v>
      </c>
      <c r="C727" s="366"/>
      <c r="D727" s="360"/>
      <c r="E727" s="376"/>
      <c r="F727" s="371"/>
      <c r="G727" s="371"/>
      <c r="H727" s="356"/>
      <c r="I727" s="361">
        <f t="shared" si="11"/>
        <v>0</v>
      </c>
      <c r="J727" s="360"/>
    </row>
    <row r="728" spans="1:10" hidden="1" x14ac:dyDescent="0.2">
      <c r="A728" s="370"/>
      <c r="B728" s="399" t="e">
        <f>VLOOKUP(A728,Roster!A:B,2,FALSE)</f>
        <v>#N/A</v>
      </c>
      <c r="C728" s="363"/>
      <c r="D728" s="365"/>
      <c r="E728" s="377"/>
      <c r="F728" s="372"/>
      <c r="G728" s="372"/>
      <c r="I728" s="364">
        <f t="shared" si="11"/>
        <v>0</v>
      </c>
      <c r="J728" s="365"/>
    </row>
    <row r="729" spans="1:10" hidden="1" x14ac:dyDescent="0.2">
      <c r="A729" s="360"/>
      <c r="B729" s="398" t="e">
        <f>VLOOKUP(A729,Roster!A:B,2,FALSE)</f>
        <v>#N/A</v>
      </c>
      <c r="C729" s="366"/>
      <c r="D729" s="360"/>
      <c r="E729" s="376"/>
      <c r="F729" s="371"/>
      <c r="G729" s="371"/>
      <c r="H729" s="356"/>
      <c r="I729" s="361">
        <f t="shared" si="11"/>
        <v>0</v>
      </c>
      <c r="J729" s="360"/>
    </row>
    <row r="730" spans="1:10" hidden="1" x14ac:dyDescent="0.2">
      <c r="A730" s="365"/>
      <c r="B730" s="399" t="e">
        <f>VLOOKUP(A730,Roster!A:B,2,FALSE)</f>
        <v>#N/A</v>
      </c>
      <c r="C730" s="363"/>
      <c r="D730" s="365"/>
      <c r="E730" s="377"/>
      <c r="F730" s="372"/>
      <c r="G730" s="372"/>
      <c r="I730" s="364">
        <f t="shared" si="11"/>
        <v>0</v>
      </c>
      <c r="J730" s="365"/>
    </row>
    <row r="731" spans="1:10" hidden="1" x14ac:dyDescent="0.2">
      <c r="A731" s="360"/>
      <c r="B731" s="398" t="e">
        <f>VLOOKUP(A731,Roster!A:B,2,FALSE)</f>
        <v>#N/A</v>
      </c>
      <c r="C731" s="366"/>
      <c r="D731" s="360"/>
      <c r="E731" s="376"/>
      <c r="F731" s="371"/>
      <c r="G731" s="371"/>
      <c r="H731" s="356"/>
      <c r="I731" s="361">
        <f t="shared" si="11"/>
        <v>0</v>
      </c>
      <c r="J731" s="360"/>
    </row>
    <row r="732" spans="1:10" hidden="1" x14ac:dyDescent="0.2">
      <c r="A732" s="365"/>
      <c r="B732" s="399" t="e">
        <f>VLOOKUP(A732,Roster!A:B,2,FALSE)</f>
        <v>#N/A</v>
      </c>
      <c r="C732" s="363"/>
      <c r="D732" s="365"/>
      <c r="E732" s="377"/>
      <c r="F732" s="372"/>
      <c r="G732" s="372"/>
      <c r="I732" s="364">
        <f t="shared" si="11"/>
        <v>0</v>
      </c>
      <c r="J732" s="365"/>
    </row>
    <row r="733" spans="1:10" hidden="1" x14ac:dyDescent="0.2">
      <c r="A733" s="360"/>
      <c r="B733" s="398" t="e">
        <f>VLOOKUP(A733,Roster!A:B,2,FALSE)</f>
        <v>#N/A</v>
      </c>
      <c r="C733" s="366"/>
      <c r="D733" s="360"/>
      <c r="E733" s="376"/>
      <c r="F733" s="371"/>
      <c r="G733" s="371"/>
      <c r="H733" s="356"/>
      <c r="I733" s="361">
        <f t="shared" si="11"/>
        <v>0</v>
      </c>
      <c r="J733" s="360"/>
    </row>
    <row r="734" spans="1:10" hidden="1" x14ac:dyDescent="0.2">
      <c r="A734" s="365"/>
      <c r="B734" s="399" t="e">
        <f>VLOOKUP(A734,Roster!A:B,2,FALSE)</f>
        <v>#N/A</v>
      </c>
      <c r="C734" s="363"/>
      <c r="D734" s="365"/>
      <c r="E734" s="377"/>
      <c r="F734" s="372"/>
      <c r="G734" s="372"/>
      <c r="I734" s="364">
        <f t="shared" si="11"/>
        <v>0</v>
      </c>
      <c r="J734" s="365"/>
    </row>
    <row r="735" spans="1:10" hidden="1" x14ac:dyDescent="0.2">
      <c r="A735" s="360"/>
      <c r="B735" s="398" t="e">
        <f>VLOOKUP(A735,Roster!A:B,2,FALSE)</f>
        <v>#N/A</v>
      </c>
      <c r="C735" s="366"/>
      <c r="D735" s="360"/>
      <c r="E735" s="376"/>
      <c r="F735" s="371"/>
      <c r="G735" s="371"/>
      <c r="H735" s="356"/>
      <c r="I735" s="361">
        <f t="shared" si="11"/>
        <v>0</v>
      </c>
      <c r="J735" s="360"/>
    </row>
    <row r="736" spans="1:10" hidden="1" x14ac:dyDescent="0.2">
      <c r="A736" s="365"/>
      <c r="B736" s="399" t="e">
        <f>VLOOKUP(A736,Roster!A:B,2,FALSE)</f>
        <v>#N/A</v>
      </c>
      <c r="C736" s="363"/>
      <c r="D736" s="365"/>
      <c r="E736" s="377"/>
      <c r="F736" s="372"/>
      <c r="G736" s="372"/>
      <c r="I736" s="364">
        <f t="shared" si="11"/>
        <v>0</v>
      </c>
      <c r="J736" s="365"/>
    </row>
    <row r="737" spans="1:10" hidden="1" x14ac:dyDescent="0.2">
      <c r="A737" s="360"/>
      <c r="B737" s="398" t="e">
        <f>VLOOKUP(A737,Roster!A:B,2,FALSE)</f>
        <v>#N/A</v>
      </c>
      <c r="C737" s="366"/>
      <c r="D737" s="360"/>
      <c r="E737" s="376"/>
      <c r="F737" s="371"/>
      <c r="G737" s="371"/>
      <c r="H737" s="356"/>
      <c r="I737" s="361">
        <f t="shared" si="11"/>
        <v>0</v>
      </c>
      <c r="J737" s="360"/>
    </row>
    <row r="738" spans="1:10" hidden="1" x14ac:dyDescent="0.2">
      <c r="A738" s="365"/>
      <c r="B738" s="399" t="e">
        <f>VLOOKUP(A738,Roster!A:B,2,FALSE)</f>
        <v>#N/A</v>
      </c>
      <c r="C738" s="363"/>
      <c r="D738" s="365"/>
      <c r="E738" s="377"/>
      <c r="F738" s="372"/>
      <c r="G738" s="372"/>
      <c r="I738" s="364">
        <f t="shared" si="11"/>
        <v>0</v>
      </c>
      <c r="J738" s="365"/>
    </row>
    <row r="739" spans="1:10" hidden="1" x14ac:dyDescent="0.2">
      <c r="A739" s="360"/>
      <c r="B739" s="398" t="e">
        <f>VLOOKUP(A739,Roster!A:B,2,FALSE)</f>
        <v>#N/A</v>
      </c>
      <c r="C739" s="366"/>
      <c r="D739" s="360"/>
      <c r="E739" s="376"/>
      <c r="F739" s="371"/>
      <c r="G739" s="371"/>
      <c r="H739" s="356"/>
      <c r="I739" s="361">
        <f t="shared" si="11"/>
        <v>0</v>
      </c>
      <c r="J739" s="360"/>
    </row>
    <row r="740" spans="1:10" hidden="1" x14ac:dyDescent="0.2">
      <c r="A740" s="365"/>
      <c r="B740" s="399" t="e">
        <f>VLOOKUP(A740,Roster!A:B,2,FALSE)</f>
        <v>#N/A</v>
      </c>
      <c r="C740" s="363"/>
      <c r="D740" s="365"/>
      <c r="E740" s="377"/>
      <c r="F740" s="372"/>
      <c r="G740" s="372"/>
      <c r="I740" s="364">
        <f t="shared" si="11"/>
        <v>0</v>
      </c>
      <c r="J740" s="365"/>
    </row>
    <row r="741" spans="1:10" hidden="1" x14ac:dyDescent="0.2">
      <c r="A741" s="360"/>
      <c r="B741" s="398" t="e">
        <f>VLOOKUP(A741,Roster!A:B,2,FALSE)</f>
        <v>#N/A</v>
      </c>
      <c r="C741" s="366"/>
      <c r="D741" s="360"/>
      <c r="E741" s="376"/>
      <c r="F741" s="371"/>
      <c r="G741" s="371"/>
      <c r="H741" s="356"/>
      <c r="I741" s="361">
        <f t="shared" si="11"/>
        <v>0</v>
      </c>
      <c r="J741" s="360"/>
    </row>
    <row r="742" spans="1:10" hidden="1" x14ac:dyDescent="0.2">
      <c r="A742" s="365"/>
      <c r="B742" s="399" t="e">
        <f>VLOOKUP(A742,Roster!A:B,2,FALSE)</f>
        <v>#N/A</v>
      </c>
      <c r="C742" s="363"/>
      <c r="D742" s="365"/>
      <c r="E742" s="377"/>
      <c r="F742" s="372"/>
      <c r="G742" s="372"/>
      <c r="I742" s="364">
        <f t="shared" si="11"/>
        <v>0</v>
      </c>
      <c r="J742" s="365"/>
    </row>
    <row r="743" spans="1:10" hidden="1" x14ac:dyDescent="0.2">
      <c r="A743" s="358"/>
      <c r="B743" s="398" t="e">
        <f>VLOOKUP(A743,Roster!A:B,2,FALSE)</f>
        <v>#N/A</v>
      </c>
      <c r="C743" s="366"/>
      <c r="D743" s="360"/>
      <c r="E743" s="376"/>
      <c r="F743" s="371"/>
      <c r="G743" s="371"/>
      <c r="H743" s="356"/>
      <c r="I743" s="361">
        <f t="shared" si="11"/>
        <v>0</v>
      </c>
      <c r="J743" s="360"/>
    </row>
    <row r="744" spans="1:10" hidden="1" x14ac:dyDescent="0.2">
      <c r="A744" s="362"/>
      <c r="B744" s="399" t="e">
        <f>VLOOKUP(A744,Roster!A:B,2,FALSE)</f>
        <v>#N/A</v>
      </c>
      <c r="C744" s="363"/>
      <c r="D744" s="365"/>
      <c r="E744" s="377"/>
      <c r="F744" s="372"/>
      <c r="G744" s="372"/>
      <c r="I744" s="364">
        <f t="shared" si="11"/>
        <v>0</v>
      </c>
      <c r="J744" s="365"/>
    </row>
    <row r="745" spans="1:10" hidden="1" x14ac:dyDescent="0.2">
      <c r="A745" s="360"/>
      <c r="B745" s="398" t="e">
        <f>VLOOKUP(A745,Roster!A:B,2,FALSE)</f>
        <v>#N/A</v>
      </c>
      <c r="C745" s="366"/>
      <c r="D745" s="360"/>
      <c r="E745" s="376"/>
      <c r="F745" s="371"/>
      <c r="G745" s="371"/>
      <c r="H745" s="356"/>
      <c r="I745" s="361">
        <f t="shared" si="11"/>
        <v>0</v>
      </c>
      <c r="J745" s="360"/>
    </row>
    <row r="746" spans="1:10" hidden="1" x14ac:dyDescent="0.2">
      <c r="A746" s="362"/>
      <c r="B746" s="399" t="e">
        <f>VLOOKUP(A746,Roster!A:B,2,FALSE)</f>
        <v>#N/A</v>
      </c>
      <c r="C746" s="363"/>
      <c r="D746" s="365"/>
      <c r="E746" s="377"/>
      <c r="F746" s="372"/>
      <c r="G746" s="372"/>
      <c r="I746" s="364">
        <f t="shared" si="11"/>
        <v>0</v>
      </c>
      <c r="J746" s="365"/>
    </row>
    <row r="747" spans="1:10" hidden="1" x14ac:dyDescent="0.2">
      <c r="A747" s="360"/>
      <c r="B747" s="398" t="e">
        <f>VLOOKUP(A747,Roster!A:B,2,FALSE)</f>
        <v>#N/A</v>
      </c>
      <c r="C747" s="366"/>
      <c r="D747" s="360"/>
      <c r="E747" s="376"/>
      <c r="F747" s="371"/>
      <c r="G747" s="371"/>
      <c r="H747" s="356"/>
      <c r="I747" s="361">
        <f t="shared" si="11"/>
        <v>0</v>
      </c>
      <c r="J747" s="360"/>
    </row>
    <row r="748" spans="1:10" hidden="1" x14ac:dyDescent="0.2">
      <c r="A748" s="362"/>
      <c r="B748" s="399" t="e">
        <f>VLOOKUP(A748,Roster!A:B,2,FALSE)</f>
        <v>#N/A</v>
      </c>
      <c r="C748" s="363"/>
      <c r="D748" s="365"/>
      <c r="E748" s="377"/>
      <c r="F748" s="372"/>
      <c r="G748" s="372"/>
      <c r="I748" s="364">
        <f t="shared" si="11"/>
        <v>0</v>
      </c>
      <c r="J748" s="365"/>
    </row>
    <row r="749" spans="1:10" hidden="1" x14ac:dyDescent="0.2">
      <c r="A749" s="358"/>
      <c r="B749" s="398" t="e">
        <f>VLOOKUP(A749,Roster!A:B,2,FALSE)</f>
        <v>#N/A</v>
      </c>
      <c r="C749" s="366"/>
      <c r="D749" s="360"/>
      <c r="E749" s="376"/>
      <c r="F749" s="371"/>
      <c r="G749" s="371"/>
      <c r="H749" s="356"/>
      <c r="I749" s="361">
        <f t="shared" si="11"/>
        <v>0</v>
      </c>
      <c r="J749" s="360"/>
    </row>
    <row r="750" spans="1:10" hidden="1" x14ac:dyDescent="0.2">
      <c r="A750" s="362"/>
      <c r="B750" s="399" t="e">
        <f>VLOOKUP(A750,Roster!A:B,2,FALSE)</f>
        <v>#N/A</v>
      </c>
      <c r="C750" s="363"/>
      <c r="D750" s="365"/>
      <c r="E750" s="377"/>
      <c r="F750" s="372"/>
      <c r="G750" s="372"/>
      <c r="I750" s="364">
        <f t="shared" si="11"/>
        <v>0</v>
      </c>
      <c r="J750" s="365"/>
    </row>
    <row r="751" spans="1:10" hidden="1" x14ac:dyDescent="0.2">
      <c r="A751" s="360"/>
      <c r="B751" s="398" t="e">
        <f>VLOOKUP(A751,Roster!A:B,2,FALSE)</f>
        <v>#N/A</v>
      </c>
      <c r="C751" s="366"/>
      <c r="D751" s="360"/>
      <c r="E751" s="376"/>
      <c r="F751" s="371"/>
      <c r="G751" s="371"/>
      <c r="H751" s="356"/>
      <c r="I751" s="361">
        <f t="shared" si="11"/>
        <v>0</v>
      </c>
      <c r="J751" s="360"/>
    </row>
    <row r="752" spans="1:10" hidden="1" x14ac:dyDescent="0.2">
      <c r="A752" s="362"/>
      <c r="B752" s="399" t="e">
        <f>VLOOKUP(A752,Roster!A:B,2,FALSE)</f>
        <v>#N/A</v>
      </c>
      <c r="C752" s="363"/>
      <c r="D752" s="365"/>
      <c r="E752" s="377"/>
      <c r="F752" s="372"/>
      <c r="G752" s="372"/>
      <c r="I752" s="364">
        <f t="shared" si="11"/>
        <v>0</v>
      </c>
      <c r="J752" s="365"/>
    </row>
    <row r="753" spans="1:10" hidden="1" x14ac:dyDescent="0.2">
      <c r="A753" s="358"/>
      <c r="B753" s="398" t="e">
        <f>VLOOKUP(A753,Roster!A:B,2,FALSE)</f>
        <v>#N/A</v>
      </c>
      <c r="C753" s="366"/>
      <c r="D753" s="360"/>
      <c r="E753" s="376"/>
      <c r="F753" s="371"/>
      <c r="G753" s="371"/>
      <c r="H753" s="356"/>
      <c r="I753" s="361">
        <f t="shared" si="11"/>
        <v>0</v>
      </c>
      <c r="J753" s="360"/>
    </row>
    <row r="754" spans="1:10" hidden="1" x14ac:dyDescent="0.2">
      <c r="A754" s="367"/>
      <c r="B754" s="399" t="e">
        <f>VLOOKUP(A754,Roster!A:B,2,FALSE)</f>
        <v>#N/A</v>
      </c>
      <c r="C754" s="363"/>
      <c r="D754" s="365"/>
      <c r="E754" s="377"/>
      <c r="F754" s="372"/>
      <c r="G754" s="372"/>
      <c r="I754" s="364">
        <f t="shared" si="11"/>
        <v>0</v>
      </c>
      <c r="J754" s="365"/>
    </row>
    <row r="755" spans="1:10" hidden="1" x14ac:dyDescent="0.2">
      <c r="A755" s="358"/>
      <c r="B755" s="398" t="e">
        <f>VLOOKUP(A755,Roster!A:B,2,FALSE)</f>
        <v>#N/A</v>
      </c>
      <c r="C755" s="366"/>
      <c r="D755" s="360"/>
      <c r="E755" s="376"/>
      <c r="F755" s="371"/>
      <c r="G755" s="371"/>
      <c r="H755" s="356"/>
      <c r="I755" s="361">
        <f t="shared" si="11"/>
        <v>0</v>
      </c>
      <c r="J755" s="360"/>
    </row>
    <row r="756" spans="1:10" hidden="1" x14ac:dyDescent="0.2">
      <c r="A756" s="367"/>
      <c r="B756" s="399" t="e">
        <f>VLOOKUP(A756,Roster!A:B,2,FALSE)</f>
        <v>#N/A</v>
      </c>
      <c r="C756" s="363"/>
      <c r="D756" s="365"/>
      <c r="E756" s="377"/>
      <c r="F756" s="372"/>
      <c r="G756" s="372"/>
      <c r="I756" s="364">
        <f t="shared" si="11"/>
        <v>0</v>
      </c>
      <c r="J756" s="365"/>
    </row>
    <row r="757" spans="1:10" hidden="1" x14ac:dyDescent="0.2">
      <c r="A757" s="358"/>
      <c r="B757" s="398" t="e">
        <f>VLOOKUP(A757,Roster!A:B,2,FALSE)</f>
        <v>#N/A</v>
      </c>
      <c r="C757" s="366"/>
      <c r="D757" s="360"/>
      <c r="E757" s="376"/>
      <c r="F757" s="371"/>
      <c r="G757" s="371"/>
      <c r="H757" s="356"/>
      <c r="I757" s="361">
        <f t="shared" si="11"/>
        <v>0</v>
      </c>
      <c r="J757" s="360"/>
    </row>
    <row r="758" spans="1:10" hidden="1" x14ac:dyDescent="0.2">
      <c r="A758" s="367"/>
      <c r="B758" s="399" t="e">
        <f>VLOOKUP(A758,Roster!A:B,2,FALSE)</f>
        <v>#N/A</v>
      </c>
      <c r="C758" s="363"/>
      <c r="D758" s="365"/>
      <c r="E758" s="377"/>
      <c r="F758" s="372"/>
      <c r="G758" s="372"/>
      <c r="I758" s="364">
        <f t="shared" si="11"/>
        <v>0</v>
      </c>
      <c r="J758" s="365"/>
    </row>
    <row r="759" spans="1:10" hidden="1" x14ac:dyDescent="0.2">
      <c r="A759" s="358"/>
      <c r="B759" s="398" t="e">
        <f>VLOOKUP(A759,Roster!A:B,2,FALSE)</f>
        <v>#N/A</v>
      </c>
      <c r="C759" s="366"/>
      <c r="D759" s="360"/>
      <c r="E759" s="376"/>
      <c r="F759" s="371"/>
      <c r="G759" s="371"/>
      <c r="H759" s="356"/>
      <c r="I759" s="361">
        <f t="shared" si="11"/>
        <v>0</v>
      </c>
      <c r="J759" s="360"/>
    </row>
    <row r="760" spans="1:10" hidden="1" x14ac:dyDescent="0.2">
      <c r="A760" s="367"/>
      <c r="B760" s="399" t="e">
        <f>VLOOKUP(A760,Roster!A:B,2,FALSE)</f>
        <v>#N/A</v>
      </c>
      <c r="C760" s="363"/>
      <c r="D760" s="365"/>
      <c r="E760" s="377"/>
      <c r="F760" s="372"/>
      <c r="G760" s="372"/>
      <c r="I760" s="364">
        <f t="shared" si="11"/>
        <v>0</v>
      </c>
      <c r="J760" s="365"/>
    </row>
    <row r="761" spans="1:10" hidden="1" x14ac:dyDescent="0.2">
      <c r="A761" s="358"/>
      <c r="B761" s="398" t="e">
        <f>VLOOKUP(A761,Roster!A:B,2,FALSE)</f>
        <v>#N/A</v>
      </c>
      <c r="C761" s="366"/>
      <c r="D761" s="360"/>
      <c r="E761" s="376"/>
      <c r="F761" s="371"/>
      <c r="G761" s="371"/>
      <c r="H761" s="356"/>
      <c r="I761" s="361">
        <f t="shared" si="11"/>
        <v>0</v>
      </c>
      <c r="J761" s="360"/>
    </row>
    <row r="762" spans="1:10" hidden="1" x14ac:dyDescent="0.2">
      <c r="A762" s="367"/>
      <c r="B762" s="399" t="e">
        <f>VLOOKUP(A762,Roster!A:B,2,FALSE)</f>
        <v>#N/A</v>
      </c>
      <c r="C762" s="363"/>
      <c r="D762" s="365"/>
      <c r="E762" s="377"/>
      <c r="F762" s="372"/>
      <c r="G762" s="372"/>
      <c r="I762" s="364">
        <f t="shared" si="11"/>
        <v>0</v>
      </c>
      <c r="J762" s="365"/>
    </row>
    <row r="763" spans="1:10" hidden="1" x14ac:dyDescent="0.2">
      <c r="A763" s="358"/>
      <c r="B763" s="398" t="e">
        <f>VLOOKUP(A763,Roster!A:B,2,FALSE)</f>
        <v>#N/A</v>
      </c>
      <c r="C763" s="366"/>
      <c r="D763" s="360"/>
      <c r="E763" s="376"/>
      <c r="F763" s="371"/>
      <c r="G763" s="371"/>
      <c r="H763" s="356"/>
      <c r="I763" s="361">
        <f t="shared" si="11"/>
        <v>0</v>
      </c>
      <c r="J763" s="360"/>
    </row>
    <row r="764" spans="1:10" hidden="1" x14ac:dyDescent="0.2">
      <c r="A764" s="367"/>
      <c r="B764" s="399" t="e">
        <f>VLOOKUP(A764,Roster!A:B,2,FALSE)</f>
        <v>#N/A</v>
      </c>
      <c r="C764" s="363"/>
      <c r="D764" s="365"/>
      <c r="E764" s="377"/>
      <c r="F764" s="372"/>
      <c r="G764" s="372"/>
      <c r="I764" s="364">
        <f t="shared" si="11"/>
        <v>0</v>
      </c>
      <c r="J764" s="365"/>
    </row>
    <row r="765" spans="1:10" hidden="1" x14ac:dyDescent="0.2">
      <c r="A765" s="358"/>
      <c r="B765" s="398" t="e">
        <f>VLOOKUP(A765,Roster!A:B,2,FALSE)</f>
        <v>#N/A</v>
      </c>
      <c r="C765" s="366"/>
      <c r="D765" s="360"/>
      <c r="E765" s="376"/>
      <c r="F765" s="371"/>
      <c r="G765" s="371"/>
      <c r="H765" s="356"/>
      <c r="I765" s="361">
        <f t="shared" si="11"/>
        <v>0</v>
      </c>
      <c r="J765" s="360"/>
    </row>
    <row r="766" spans="1:10" hidden="1" x14ac:dyDescent="0.2">
      <c r="A766" s="367"/>
      <c r="B766" s="399" t="e">
        <f>VLOOKUP(A766,Roster!A:B,2,FALSE)</f>
        <v>#N/A</v>
      </c>
      <c r="C766" s="363"/>
      <c r="D766" s="365"/>
      <c r="E766" s="377"/>
      <c r="F766" s="372"/>
      <c r="G766" s="372"/>
      <c r="I766" s="364">
        <f t="shared" si="11"/>
        <v>0</v>
      </c>
      <c r="J766" s="365"/>
    </row>
    <row r="767" spans="1:10" hidden="1" x14ac:dyDescent="0.2">
      <c r="A767" s="358"/>
      <c r="B767" s="398" t="e">
        <f>VLOOKUP(A767,Roster!A:B,2,FALSE)</f>
        <v>#N/A</v>
      </c>
      <c r="C767" s="366"/>
      <c r="D767" s="360"/>
      <c r="E767" s="376"/>
      <c r="F767" s="371"/>
      <c r="G767" s="371"/>
      <c r="H767" s="356"/>
      <c r="I767" s="361">
        <f t="shared" si="11"/>
        <v>0</v>
      </c>
      <c r="J767" s="360"/>
    </row>
    <row r="768" spans="1:10" hidden="1" x14ac:dyDescent="0.2">
      <c r="A768" s="367"/>
      <c r="B768" s="399" t="e">
        <f>VLOOKUP(A768,Roster!A:B,2,FALSE)</f>
        <v>#N/A</v>
      </c>
      <c r="C768" s="363"/>
      <c r="D768" s="365"/>
      <c r="E768" s="377"/>
      <c r="F768" s="372"/>
      <c r="G768" s="372"/>
      <c r="I768" s="364">
        <f t="shared" si="11"/>
        <v>0</v>
      </c>
      <c r="J768" s="365"/>
    </row>
    <row r="769" spans="1:10" hidden="1" x14ac:dyDescent="0.2">
      <c r="A769" s="369"/>
      <c r="B769" s="398" t="e">
        <f>VLOOKUP(A769,Roster!A:B,2,FALSE)</f>
        <v>#N/A</v>
      </c>
      <c r="C769" s="366"/>
      <c r="D769" s="360"/>
      <c r="E769" s="376"/>
      <c r="F769" s="371"/>
      <c r="G769" s="371"/>
      <c r="H769" s="356"/>
      <c r="I769" s="361">
        <f t="shared" si="11"/>
        <v>0</v>
      </c>
      <c r="J769" s="360"/>
    </row>
    <row r="770" spans="1:10" hidden="1" x14ac:dyDescent="0.2">
      <c r="A770" s="370"/>
      <c r="B770" s="399" t="e">
        <f>VLOOKUP(A770,Roster!A:B,2,FALSE)</f>
        <v>#N/A</v>
      </c>
      <c r="C770" s="363"/>
      <c r="D770" s="365"/>
      <c r="E770" s="377"/>
      <c r="F770" s="372"/>
      <c r="G770" s="372"/>
      <c r="I770" s="364">
        <f t="shared" si="11"/>
        <v>0</v>
      </c>
      <c r="J770" s="365"/>
    </row>
    <row r="771" spans="1:10" hidden="1" x14ac:dyDescent="0.2">
      <c r="A771" s="369"/>
      <c r="B771" s="398" t="e">
        <f>VLOOKUP(A771,Roster!A:B,2,FALSE)</f>
        <v>#N/A</v>
      </c>
      <c r="C771" s="366"/>
      <c r="D771" s="360"/>
      <c r="E771" s="376"/>
      <c r="F771" s="371"/>
      <c r="G771" s="371"/>
      <c r="H771" s="356"/>
      <c r="I771" s="361">
        <f t="shared" si="11"/>
        <v>0</v>
      </c>
      <c r="J771" s="360"/>
    </row>
    <row r="772" spans="1:10" hidden="1" x14ac:dyDescent="0.2">
      <c r="A772" s="370"/>
      <c r="B772" s="399" t="e">
        <f>VLOOKUP(A772,Roster!A:B,2,FALSE)</f>
        <v>#N/A</v>
      </c>
      <c r="C772" s="363"/>
      <c r="D772" s="365"/>
      <c r="E772" s="377"/>
      <c r="F772" s="372"/>
      <c r="G772" s="372"/>
      <c r="I772" s="364">
        <f t="shared" ref="I772:I835" si="12">E772+F772+G772</f>
        <v>0</v>
      </c>
      <c r="J772" s="365"/>
    </row>
    <row r="773" spans="1:10" hidden="1" x14ac:dyDescent="0.2">
      <c r="A773" s="369"/>
      <c r="B773" s="398" t="e">
        <f>VLOOKUP(A773,Roster!A:B,2,FALSE)</f>
        <v>#N/A</v>
      </c>
      <c r="C773" s="366"/>
      <c r="D773" s="360"/>
      <c r="E773" s="376"/>
      <c r="F773" s="371"/>
      <c r="G773" s="371"/>
      <c r="H773" s="356"/>
      <c r="I773" s="361">
        <f t="shared" si="12"/>
        <v>0</v>
      </c>
      <c r="J773" s="360"/>
    </row>
    <row r="774" spans="1:10" hidden="1" x14ac:dyDescent="0.2">
      <c r="A774" s="370"/>
      <c r="B774" s="399" t="e">
        <f>VLOOKUP(A774,Roster!A:B,2,FALSE)</f>
        <v>#N/A</v>
      </c>
      <c r="C774" s="363"/>
      <c r="D774" s="365"/>
      <c r="E774" s="377"/>
      <c r="F774" s="372"/>
      <c r="G774" s="372"/>
      <c r="I774" s="364">
        <f t="shared" si="12"/>
        <v>0</v>
      </c>
      <c r="J774" s="365"/>
    </row>
    <row r="775" spans="1:10" hidden="1" x14ac:dyDescent="0.2">
      <c r="A775" s="369"/>
      <c r="B775" s="398" t="e">
        <f>VLOOKUP(A775,Roster!A:B,2,FALSE)</f>
        <v>#N/A</v>
      </c>
      <c r="C775" s="366"/>
      <c r="D775" s="360"/>
      <c r="E775" s="376"/>
      <c r="F775" s="371"/>
      <c r="G775" s="371"/>
      <c r="H775" s="356"/>
      <c r="I775" s="361">
        <f t="shared" si="12"/>
        <v>0</v>
      </c>
      <c r="J775" s="360"/>
    </row>
    <row r="776" spans="1:10" hidden="1" x14ac:dyDescent="0.2">
      <c r="A776" s="370"/>
      <c r="B776" s="399" t="e">
        <f>VLOOKUP(A776,Roster!A:B,2,FALSE)</f>
        <v>#N/A</v>
      </c>
      <c r="C776" s="363"/>
      <c r="D776" s="365"/>
      <c r="E776" s="377"/>
      <c r="F776" s="372"/>
      <c r="G776" s="372"/>
      <c r="I776" s="364">
        <f t="shared" si="12"/>
        <v>0</v>
      </c>
      <c r="J776" s="365"/>
    </row>
    <row r="777" spans="1:10" hidden="1" x14ac:dyDescent="0.2">
      <c r="A777" s="369"/>
      <c r="B777" s="398" t="e">
        <f>VLOOKUP(A777,Roster!A:B,2,FALSE)</f>
        <v>#N/A</v>
      </c>
      <c r="C777" s="366"/>
      <c r="D777" s="360"/>
      <c r="E777" s="376"/>
      <c r="F777" s="371"/>
      <c r="G777" s="371"/>
      <c r="H777" s="356"/>
      <c r="I777" s="361">
        <f t="shared" si="12"/>
        <v>0</v>
      </c>
      <c r="J777" s="360"/>
    </row>
    <row r="778" spans="1:10" hidden="1" x14ac:dyDescent="0.2">
      <c r="A778" s="370"/>
      <c r="B778" s="399" t="e">
        <f>VLOOKUP(A778,Roster!A:B,2,FALSE)</f>
        <v>#N/A</v>
      </c>
      <c r="C778" s="363"/>
      <c r="D778" s="365"/>
      <c r="E778" s="377"/>
      <c r="F778" s="372"/>
      <c r="G778" s="372"/>
      <c r="I778" s="364">
        <f t="shared" si="12"/>
        <v>0</v>
      </c>
      <c r="J778" s="365"/>
    </row>
    <row r="779" spans="1:10" hidden="1" x14ac:dyDescent="0.2">
      <c r="A779" s="369"/>
      <c r="B779" s="398" t="e">
        <f>VLOOKUP(A779,Roster!A:B,2,FALSE)</f>
        <v>#N/A</v>
      </c>
      <c r="C779" s="366"/>
      <c r="D779" s="360"/>
      <c r="E779" s="376"/>
      <c r="F779" s="371"/>
      <c r="G779" s="371"/>
      <c r="H779" s="356"/>
      <c r="I779" s="361">
        <f t="shared" si="12"/>
        <v>0</v>
      </c>
      <c r="J779" s="360"/>
    </row>
    <row r="780" spans="1:10" hidden="1" x14ac:dyDescent="0.2">
      <c r="A780" s="370"/>
      <c r="B780" s="399" t="e">
        <f>VLOOKUP(A780,Roster!A:B,2,FALSE)</f>
        <v>#N/A</v>
      </c>
      <c r="C780" s="363"/>
      <c r="D780" s="365"/>
      <c r="E780" s="377"/>
      <c r="F780" s="372"/>
      <c r="G780" s="372"/>
      <c r="I780" s="364">
        <f t="shared" si="12"/>
        <v>0</v>
      </c>
      <c r="J780" s="365"/>
    </row>
    <row r="781" spans="1:10" hidden="1" x14ac:dyDescent="0.2">
      <c r="A781" s="369"/>
      <c r="B781" s="398" t="e">
        <f>VLOOKUP(A781,Roster!A:B,2,FALSE)</f>
        <v>#N/A</v>
      </c>
      <c r="C781" s="366"/>
      <c r="D781" s="360"/>
      <c r="E781" s="376"/>
      <c r="F781" s="371"/>
      <c r="G781" s="371"/>
      <c r="H781" s="356"/>
      <c r="I781" s="361">
        <f t="shared" si="12"/>
        <v>0</v>
      </c>
      <c r="J781" s="360"/>
    </row>
    <row r="782" spans="1:10" hidden="1" x14ac:dyDescent="0.2">
      <c r="A782" s="370"/>
      <c r="B782" s="399" t="e">
        <f>VLOOKUP(A782,Roster!A:B,2,FALSE)</f>
        <v>#N/A</v>
      </c>
      <c r="C782" s="363"/>
      <c r="D782" s="365"/>
      <c r="E782" s="377"/>
      <c r="F782" s="372"/>
      <c r="G782" s="372"/>
      <c r="I782" s="364">
        <f t="shared" si="12"/>
        <v>0</v>
      </c>
      <c r="J782" s="365"/>
    </row>
    <row r="783" spans="1:10" hidden="1" x14ac:dyDescent="0.2">
      <c r="A783" s="369"/>
      <c r="B783" s="398" t="e">
        <f>VLOOKUP(A783,Roster!A:B,2,FALSE)</f>
        <v>#N/A</v>
      </c>
      <c r="C783" s="366"/>
      <c r="D783" s="360"/>
      <c r="E783" s="376"/>
      <c r="F783" s="371"/>
      <c r="G783" s="371"/>
      <c r="H783" s="356"/>
      <c r="I783" s="361">
        <f t="shared" si="12"/>
        <v>0</v>
      </c>
      <c r="J783" s="360"/>
    </row>
    <row r="784" spans="1:10" hidden="1" x14ac:dyDescent="0.2">
      <c r="A784" s="370"/>
      <c r="B784" s="399" t="e">
        <f>VLOOKUP(A784,Roster!A:B,2,FALSE)</f>
        <v>#N/A</v>
      </c>
      <c r="C784" s="363"/>
      <c r="D784" s="365"/>
      <c r="E784" s="377"/>
      <c r="F784" s="372"/>
      <c r="G784" s="372"/>
      <c r="I784" s="364">
        <f t="shared" si="12"/>
        <v>0</v>
      </c>
      <c r="J784" s="365"/>
    </row>
    <row r="785" spans="1:10" hidden="1" x14ac:dyDescent="0.2">
      <c r="A785" s="369"/>
      <c r="B785" s="398" t="e">
        <f>VLOOKUP(A785,Roster!A:B,2,FALSE)</f>
        <v>#N/A</v>
      </c>
      <c r="C785" s="366"/>
      <c r="D785" s="360"/>
      <c r="E785" s="376"/>
      <c r="F785" s="371"/>
      <c r="G785" s="371"/>
      <c r="H785" s="356"/>
      <c r="I785" s="361">
        <f t="shared" si="12"/>
        <v>0</v>
      </c>
      <c r="J785" s="360"/>
    </row>
    <row r="786" spans="1:10" hidden="1" x14ac:dyDescent="0.2">
      <c r="A786" s="370"/>
      <c r="B786" s="399" t="e">
        <f>VLOOKUP(A786,Roster!A:B,2,FALSE)</f>
        <v>#N/A</v>
      </c>
      <c r="C786" s="363"/>
      <c r="D786" s="365"/>
      <c r="E786" s="377"/>
      <c r="F786" s="372"/>
      <c r="G786" s="372"/>
      <c r="I786" s="364">
        <f t="shared" si="12"/>
        <v>0</v>
      </c>
      <c r="J786" s="365"/>
    </row>
    <row r="787" spans="1:10" hidden="1" x14ac:dyDescent="0.2">
      <c r="A787" s="369"/>
      <c r="B787" s="398" t="e">
        <f>VLOOKUP(A787,Roster!A:B,2,FALSE)</f>
        <v>#N/A</v>
      </c>
      <c r="C787" s="366"/>
      <c r="D787" s="360"/>
      <c r="E787" s="376"/>
      <c r="F787" s="371"/>
      <c r="G787" s="371"/>
      <c r="H787" s="356"/>
      <c r="I787" s="361">
        <f t="shared" si="12"/>
        <v>0</v>
      </c>
      <c r="J787" s="360"/>
    </row>
    <row r="788" spans="1:10" hidden="1" x14ac:dyDescent="0.2">
      <c r="A788" s="370"/>
      <c r="B788" s="399" t="e">
        <f>VLOOKUP(A788,Roster!A:B,2,FALSE)</f>
        <v>#N/A</v>
      </c>
      <c r="C788" s="363"/>
      <c r="D788" s="365"/>
      <c r="E788" s="377"/>
      <c r="F788" s="372"/>
      <c r="G788" s="372"/>
      <c r="I788" s="364">
        <f t="shared" si="12"/>
        <v>0</v>
      </c>
      <c r="J788" s="365"/>
    </row>
    <row r="789" spans="1:10" hidden="1" x14ac:dyDescent="0.2">
      <c r="A789" s="369"/>
      <c r="B789" s="398" t="e">
        <f>VLOOKUP(A789,Roster!A:B,2,FALSE)</f>
        <v>#N/A</v>
      </c>
      <c r="C789" s="366"/>
      <c r="D789" s="360"/>
      <c r="E789" s="376"/>
      <c r="F789" s="371"/>
      <c r="G789" s="371"/>
      <c r="H789" s="356"/>
      <c r="I789" s="361">
        <f t="shared" si="12"/>
        <v>0</v>
      </c>
      <c r="J789" s="360"/>
    </row>
    <row r="790" spans="1:10" hidden="1" x14ac:dyDescent="0.2">
      <c r="A790" s="370"/>
      <c r="B790" s="399" t="e">
        <f>VLOOKUP(A790,Roster!A:B,2,FALSE)</f>
        <v>#N/A</v>
      </c>
      <c r="C790" s="363"/>
      <c r="D790" s="365"/>
      <c r="E790" s="377"/>
      <c r="F790" s="372"/>
      <c r="G790" s="372"/>
      <c r="I790" s="364">
        <f t="shared" si="12"/>
        <v>0</v>
      </c>
      <c r="J790" s="365"/>
    </row>
    <row r="791" spans="1:10" hidden="1" x14ac:dyDescent="0.2">
      <c r="A791" s="369"/>
      <c r="B791" s="398" t="e">
        <f>VLOOKUP(A791,Roster!A:B,2,FALSE)</f>
        <v>#N/A</v>
      </c>
      <c r="C791" s="366"/>
      <c r="D791" s="360"/>
      <c r="E791" s="376"/>
      <c r="F791" s="371"/>
      <c r="G791" s="371"/>
      <c r="H791" s="356"/>
      <c r="I791" s="361">
        <f t="shared" si="12"/>
        <v>0</v>
      </c>
      <c r="J791" s="360"/>
    </row>
    <row r="792" spans="1:10" hidden="1" x14ac:dyDescent="0.2">
      <c r="A792" s="370"/>
      <c r="B792" s="399" t="e">
        <f>VLOOKUP(A792,Roster!A:B,2,FALSE)</f>
        <v>#N/A</v>
      </c>
      <c r="C792" s="363"/>
      <c r="D792" s="365"/>
      <c r="E792" s="377"/>
      <c r="F792" s="372"/>
      <c r="G792" s="372"/>
      <c r="I792" s="364">
        <f t="shared" si="12"/>
        <v>0</v>
      </c>
      <c r="J792" s="365"/>
    </row>
    <row r="793" spans="1:10" hidden="1" x14ac:dyDescent="0.2">
      <c r="A793" s="369"/>
      <c r="B793" s="398" t="e">
        <f>VLOOKUP(A793,Roster!A:B,2,FALSE)</f>
        <v>#N/A</v>
      </c>
      <c r="C793" s="366"/>
      <c r="D793" s="360"/>
      <c r="E793" s="376"/>
      <c r="F793" s="371"/>
      <c r="G793" s="371"/>
      <c r="H793" s="356"/>
      <c r="I793" s="361">
        <f t="shared" si="12"/>
        <v>0</v>
      </c>
      <c r="J793" s="360"/>
    </row>
    <row r="794" spans="1:10" hidden="1" x14ac:dyDescent="0.2">
      <c r="A794" s="370"/>
      <c r="B794" s="399" t="e">
        <f>VLOOKUP(A794,Roster!A:B,2,FALSE)</f>
        <v>#N/A</v>
      </c>
      <c r="C794" s="363"/>
      <c r="D794" s="365"/>
      <c r="E794" s="377"/>
      <c r="F794" s="372"/>
      <c r="G794" s="372"/>
      <c r="I794" s="364">
        <f t="shared" si="12"/>
        <v>0</v>
      </c>
      <c r="J794" s="365"/>
    </row>
    <row r="795" spans="1:10" hidden="1" x14ac:dyDescent="0.2">
      <c r="A795" s="358"/>
      <c r="B795" s="398" t="e">
        <f>VLOOKUP(A795,Roster!A:B,2,FALSE)</f>
        <v>#N/A</v>
      </c>
      <c r="C795" s="366"/>
      <c r="D795" s="360"/>
      <c r="E795" s="376"/>
      <c r="F795" s="371"/>
      <c r="G795" s="371"/>
      <c r="H795" s="356"/>
      <c r="I795" s="361">
        <f t="shared" si="12"/>
        <v>0</v>
      </c>
      <c r="J795" s="360"/>
    </row>
    <row r="796" spans="1:10" hidden="1" x14ac:dyDescent="0.2">
      <c r="A796" s="367"/>
      <c r="B796" s="399" t="e">
        <f>VLOOKUP(A796,Roster!A:B,2,FALSE)</f>
        <v>#N/A</v>
      </c>
      <c r="C796" s="363"/>
      <c r="D796" s="365"/>
      <c r="E796" s="377"/>
      <c r="F796" s="372"/>
      <c r="G796" s="372"/>
      <c r="I796" s="364">
        <f t="shared" si="12"/>
        <v>0</v>
      </c>
      <c r="J796" s="365"/>
    </row>
    <row r="797" spans="1:10" hidden="1" x14ac:dyDescent="0.2">
      <c r="A797" s="358"/>
      <c r="B797" s="398" t="e">
        <f>VLOOKUP(A797,Roster!A:B,2,FALSE)</f>
        <v>#N/A</v>
      </c>
      <c r="C797" s="366"/>
      <c r="D797" s="360"/>
      <c r="E797" s="376"/>
      <c r="F797" s="371"/>
      <c r="G797" s="371"/>
      <c r="H797" s="356"/>
      <c r="I797" s="361">
        <f t="shared" si="12"/>
        <v>0</v>
      </c>
      <c r="J797" s="360"/>
    </row>
    <row r="798" spans="1:10" hidden="1" x14ac:dyDescent="0.2">
      <c r="A798" s="367"/>
      <c r="B798" s="399" t="e">
        <f>VLOOKUP(A798,Roster!A:B,2,FALSE)</f>
        <v>#N/A</v>
      </c>
      <c r="C798" s="363"/>
      <c r="D798" s="365"/>
      <c r="E798" s="377"/>
      <c r="F798" s="372"/>
      <c r="G798" s="372"/>
      <c r="I798" s="364">
        <f t="shared" si="12"/>
        <v>0</v>
      </c>
      <c r="J798" s="365"/>
    </row>
    <row r="799" spans="1:10" hidden="1" x14ac:dyDescent="0.2">
      <c r="A799" s="358"/>
      <c r="B799" s="398" t="e">
        <f>VLOOKUP(A799,Roster!A:B,2,FALSE)</f>
        <v>#N/A</v>
      </c>
      <c r="C799" s="366"/>
      <c r="D799" s="360"/>
      <c r="E799" s="376"/>
      <c r="F799" s="371"/>
      <c r="G799" s="371"/>
      <c r="H799" s="356"/>
      <c r="I799" s="361">
        <f t="shared" si="12"/>
        <v>0</v>
      </c>
      <c r="J799" s="360"/>
    </row>
    <row r="800" spans="1:10" hidden="1" x14ac:dyDescent="0.2">
      <c r="A800" s="367"/>
      <c r="B800" s="399" t="e">
        <f>VLOOKUP(A800,Roster!A:B,2,FALSE)</f>
        <v>#N/A</v>
      </c>
      <c r="C800" s="363"/>
      <c r="D800" s="365"/>
      <c r="E800" s="377"/>
      <c r="F800" s="372"/>
      <c r="G800" s="372"/>
      <c r="I800" s="364">
        <f t="shared" si="12"/>
        <v>0</v>
      </c>
      <c r="J800" s="365"/>
    </row>
    <row r="801" spans="1:10" hidden="1" x14ac:dyDescent="0.2">
      <c r="A801" s="369"/>
      <c r="B801" s="398" t="e">
        <f>VLOOKUP(A801,Roster!A:B,2,FALSE)</f>
        <v>#N/A</v>
      </c>
      <c r="C801" s="366"/>
      <c r="D801" s="360"/>
      <c r="E801" s="376"/>
      <c r="F801" s="371"/>
      <c r="G801" s="371"/>
      <c r="H801" s="356"/>
      <c r="I801" s="361">
        <f t="shared" si="12"/>
        <v>0</v>
      </c>
      <c r="J801" s="360"/>
    </row>
    <row r="802" spans="1:10" hidden="1" x14ac:dyDescent="0.2">
      <c r="A802" s="370"/>
      <c r="B802" s="399" t="e">
        <f>VLOOKUP(A802,Roster!A:B,2,FALSE)</f>
        <v>#N/A</v>
      </c>
      <c r="C802" s="363"/>
      <c r="D802" s="365"/>
      <c r="E802" s="377"/>
      <c r="F802" s="372"/>
      <c r="G802" s="372"/>
      <c r="I802" s="364">
        <f t="shared" si="12"/>
        <v>0</v>
      </c>
      <c r="J802" s="365"/>
    </row>
    <row r="803" spans="1:10" hidden="1" x14ac:dyDescent="0.2">
      <c r="A803" s="360"/>
      <c r="B803" s="398" t="e">
        <f>VLOOKUP(A803,Roster!A:B,2,FALSE)</f>
        <v>#N/A</v>
      </c>
      <c r="C803" s="366"/>
      <c r="D803" s="360"/>
      <c r="E803" s="376"/>
      <c r="F803" s="371"/>
      <c r="G803" s="371"/>
      <c r="H803" s="356"/>
      <c r="I803" s="361">
        <f t="shared" si="12"/>
        <v>0</v>
      </c>
      <c r="J803" s="360"/>
    </row>
    <row r="804" spans="1:10" hidden="1" x14ac:dyDescent="0.2">
      <c r="A804" s="365"/>
      <c r="B804" s="399" t="e">
        <f>VLOOKUP(A804,Roster!A:B,2,FALSE)</f>
        <v>#N/A</v>
      </c>
      <c r="C804" s="363"/>
      <c r="D804" s="365"/>
      <c r="E804" s="377"/>
      <c r="F804" s="372"/>
      <c r="G804" s="372"/>
      <c r="I804" s="364">
        <f t="shared" si="12"/>
        <v>0</v>
      </c>
      <c r="J804" s="365"/>
    </row>
    <row r="805" spans="1:10" hidden="1" x14ac:dyDescent="0.2">
      <c r="A805" s="360"/>
      <c r="B805" s="398" t="e">
        <f>VLOOKUP(A805,Roster!A:B,2,FALSE)</f>
        <v>#N/A</v>
      </c>
      <c r="C805" s="366"/>
      <c r="D805" s="360"/>
      <c r="E805" s="376"/>
      <c r="F805" s="371"/>
      <c r="G805" s="371"/>
      <c r="H805" s="356"/>
      <c r="I805" s="361">
        <f t="shared" si="12"/>
        <v>0</v>
      </c>
      <c r="J805" s="360"/>
    </row>
    <row r="806" spans="1:10" hidden="1" x14ac:dyDescent="0.2">
      <c r="A806" s="365"/>
      <c r="B806" s="399" t="e">
        <f>VLOOKUP(A806,Roster!A:B,2,FALSE)</f>
        <v>#N/A</v>
      </c>
      <c r="C806" s="363"/>
      <c r="D806" s="365"/>
      <c r="E806" s="377"/>
      <c r="F806" s="372"/>
      <c r="G806" s="372"/>
      <c r="I806" s="364">
        <f t="shared" si="12"/>
        <v>0</v>
      </c>
      <c r="J806" s="365"/>
    </row>
    <row r="807" spans="1:10" hidden="1" x14ac:dyDescent="0.2">
      <c r="A807" s="360"/>
      <c r="B807" s="398" t="e">
        <f>VLOOKUP(A807,Roster!A:B,2,FALSE)</f>
        <v>#N/A</v>
      </c>
      <c r="C807" s="366"/>
      <c r="D807" s="360"/>
      <c r="E807" s="376"/>
      <c r="F807" s="371"/>
      <c r="G807" s="371"/>
      <c r="H807" s="356"/>
      <c r="I807" s="361">
        <f t="shared" si="12"/>
        <v>0</v>
      </c>
      <c r="J807" s="360"/>
    </row>
    <row r="808" spans="1:10" hidden="1" x14ac:dyDescent="0.2">
      <c r="A808" s="365"/>
      <c r="B808" s="399" t="e">
        <f>VLOOKUP(A808,Roster!A:B,2,FALSE)</f>
        <v>#N/A</v>
      </c>
      <c r="C808" s="363"/>
      <c r="D808" s="365"/>
      <c r="E808" s="377"/>
      <c r="F808" s="372"/>
      <c r="G808" s="372"/>
      <c r="I808" s="364">
        <f t="shared" si="12"/>
        <v>0</v>
      </c>
      <c r="J808" s="365"/>
    </row>
    <row r="809" spans="1:10" hidden="1" x14ac:dyDescent="0.2">
      <c r="A809" s="360"/>
      <c r="B809" s="398" t="e">
        <f>VLOOKUP(A809,Roster!A:B,2,FALSE)</f>
        <v>#N/A</v>
      </c>
      <c r="C809" s="366"/>
      <c r="D809" s="360"/>
      <c r="E809" s="376"/>
      <c r="F809" s="371"/>
      <c r="G809" s="371"/>
      <c r="H809" s="356"/>
      <c r="I809" s="361">
        <f t="shared" si="12"/>
        <v>0</v>
      </c>
      <c r="J809" s="360"/>
    </row>
    <row r="810" spans="1:10" hidden="1" x14ac:dyDescent="0.2">
      <c r="A810" s="365"/>
      <c r="B810" s="399" t="e">
        <f>VLOOKUP(A810,Roster!A:B,2,FALSE)</f>
        <v>#N/A</v>
      </c>
      <c r="C810" s="363"/>
      <c r="D810" s="365"/>
      <c r="E810" s="377"/>
      <c r="F810" s="372"/>
      <c r="G810" s="372"/>
      <c r="I810" s="364">
        <f t="shared" si="12"/>
        <v>0</v>
      </c>
      <c r="J810" s="365"/>
    </row>
    <row r="811" spans="1:10" hidden="1" x14ac:dyDescent="0.2">
      <c r="A811" s="360"/>
      <c r="B811" s="398" t="e">
        <f>VLOOKUP(A811,Roster!A:B,2,FALSE)</f>
        <v>#N/A</v>
      </c>
      <c r="C811" s="366"/>
      <c r="D811" s="360"/>
      <c r="E811" s="376"/>
      <c r="F811" s="371"/>
      <c r="G811" s="371"/>
      <c r="H811" s="356"/>
      <c r="I811" s="361">
        <f t="shared" si="12"/>
        <v>0</v>
      </c>
      <c r="J811" s="360"/>
    </row>
    <row r="812" spans="1:10" hidden="1" x14ac:dyDescent="0.2">
      <c r="A812" s="365"/>
      <c r="B812" s="399" t="e">
        <f>VLOOKUP(A812,Roster!A:B,2,FALSE)</f>
        <v>#N/A</v>
      </c>
      <c r="C812" s="363"/>
      <c r="D812" s="365"/>
      <c r="E812" s="377"/>
      <c r="F812" s="372"/>
      <c r="G812" s="372"/>
      <c r="I812" s="364">
        <f t="shared" si="12"/>
        <v>0</v>
      </c>
      <c r="J812" s="365"/>
    </row>
    <row r="813" spans="1:10" hidden="1" x14ac:dyDescent="0.2">
      <c r="A813" s="360"/>
      <c r="B813" s="398" t="e">
        <f>VLOOKUP(A813,Roster!A:B,2,FALSE)</f>
        <v>#N/A</v>
      </c>
      <c r="C813" s="366"/>
      <c r="D813" s="360"/>
      <c r="E813" s="376"/>
      <c r="F813" s="371"/>
      <c r="G813" s="371"/>
      <c r="H813" s="356"/>
      <c r="I813" s="361">
        <f t="shared" si="12"/>
        <v>0</v>
      </c>
      <c r="J813" s="360"/>
    </row>
    <row r="814" spans="1:10" hidden="1" x14ac:dyDescent="0.2">
      <c r="A814" s="365"/>
      <c r="B814" s="399" t="e">
        <f>VLOOKUP(A814,Roster!A:B,2,FALSE)</f>
        <v>#N/A</v>
      </c>
      <c r="C814" s="363"/>
      <c r="D814" s="365"/>
      <c r="E814" s="377"/>
      <c r="F814" s="372"/>
      <c r="G814" s="372"/>
      <c r="I814" s="364">
        <f t="shared" si="12"/>
        <v>0</v>
      </c>
      <c r="J814" s="365"/>
    </row>
    <row r="815" spans="1:10" hidden="1" x14ac:dyDescent="0.2">
      <c r="A815" s="360"/>
      <c r="B815" s="398" t="e">
        <f>VLOOKUP(A815,Roster!A:B,2,FALSE)</f>
        <v>#N/A</v>
      </c>
      <c r="C815" s="366"/>
      <c r="D815" s="360"/>
      <c r="E815" s="376"/>
      <c r="F815" s="371"/>
      <c r="G815" s="371"/>
      <c r="H815" s="356"/>
      <c r="I815" s="361">
        <f t="shared" si="12"/>
        <v>0</v>
      </c>
      <c r="J815" s="360"/>
    </row>
    <row r="816" spans="1:10" hidden="1" x14ac:dyDescent="0.2">
      <c r="A816" s="365"/>
      <c r="B816" s="399" t="e">
        <f>VLOOKUP(A816,Roster!A:B,2,FALSE)</f>
        <v>#N/A</v>
      </c>
      <c r="C816" s="363"/>
      <c r="D816" s="365"/>
      <c r="E816" s="377"/>
      <c r="F816" s="372"/>
      <c r="G816" s="372"/>
      <c r="I816" s="364">
        <f t="shared" si="12"/>
        <v>0</v>
      </c>
      <c r="J816" s="365"/>
    </row>
    <row r="817" spans="1:10" hidden="1" x14ac:dyDescent="0.2">
      <c r="A817" s="358"/>
      <c r="B817" s="398" t="e">
        <f>VLOOKUP(A817,Roster!A:B,2,FALSE)</f>
        <v>#N/A</v>
      </c>
      <c r="C817" s="366"/>
      <c r="D817" s="360"/>
      <c r="E817" s="376"/>
      <c r="F817" s="371"/>
      <c r="G817" s="371"/>
      <c r="H817" s="356"/>
      <c r="I817" s="361">
        <f t="shared" si="12"/>
        <v>0</v>
      </c>
      <c r="J817" s="360"/>
    </row>
    <row r="818" spans="1:10" hidden="1" x14ac:dyDescent="0.2">
      <c r="A818" s="362"/>
      <c r="B818" s="399" t="e">
        <f>VLOOKUP(A818,Roster!A:B,2,FALSE)</f>
        <v>#N/A</v>
      </c>
      <c r="C818" s="363"/>
      <c r="D818" s="365"/>
      <c r="E818" s="377"/>
      <c r="F818" s="372"/>
      <c r="G818" s="372"/>
      <c r="I818" s="364">
        <f t="shared" si="12"/>
        <v>0</v>
      </c>
      <c r="J818" s="365"/>
    </row>
    <row r="819" spans="1:10" hidden="1" x14ac:dyDescent="0.2">
      <c r="A819" s="360"/>
      <c r="B819" s="398" t="e">
        <f>VLOOKUP(A819,Roster!A:B,2,FALSE)</f>
        <v>#N/A</v>
      </c>
      <c r="C819" s="366"/>
      <c r="D819" s="360"/>
      <c r="E819" s="376"/>
      <c r="F819" s="371"/>
      <c r="G819" s="371"/>
      <c r="H819" s="356"/>
      <c r="I819" s="361">
        <f t="shared" si="12"/>
        <v>0</v>
      </c>
      <c r="J819" s="360"/>
    </row>
    <row r="820" spans="1:10" hidden="1" x14ac:dyDescent="0.2">
      <c r="A820" s="362"/>
      <c r="B820" s="399" t="e">
        <f>VLOOKUP(A820,Roster!A:B,2,FALSE)</f>
        <v>#N/A</v>
      </c>
      <c r="C820" s="363"/>
      <c r="D820" s="365"/>
      <c r="E820" s="377"/>
      <c r="F820" s="372"/>
      <c r="G820" s="372"/>
      <c r="I820" s="364">
        <f t="shared" si="12"/>
        <v>0</v>
      </c>
      <c r="J820" s="365"/>
    </row>
    <row r="821" spans="1:10" hidden="1" x14ac:dyDescent="0.2">
      <c r="A821" s="360"/>
      <c r="B821" s="398" t="e">
        <f>VLOOKUP(A821,Roster!A:B,2,FALSE)</f>
        <v>#N/A</v>
      </c>
      <c r="C821" s="366"/>
      <c r="D821" s="360"/>
      <c r="E821" s="376"/>
      <c r="F821" s="371"/>
      <c r="G821" s="371"/>
      <c r="H821" s="356"/>
      <c r="I821" s="361">
        <f t="shared" si="12"/>
        <v>0</v>
      </c>
      <c r="J821" s="360"/>
    </row>
    <row r="822" spans="1:10" hidden="1" x14ac:dyDescent="0.2">
      <c r="A822" s="362"/>
      <c r="B822" s="399" t="e">
        <f>VLOOKUP(A822,Roster!A:B,2,FALSE)</f>
        <v>#N/A</v>
      </c>
      <c r="C822" s="363"/>
      <c r="D822" s="365"/>
      <c r="E822" s="377"/>
      <c r="F822" s="372"/>
      <c r="G822" s="372"/>
      <c r="I822" s="364">
        <f t="shared" si="12"/>
        <v>0</v>
      </c>
      <c r="J822" s="365"/>
    </row>
    <row r="823" spans="1:10" hidden="1" x14ac:dyDescent="0.2">
      <c r="A823" s="358"/>
      <c r="B823" s="398" t="e">
        <f>VLOOKUP(A823,Roster!A:B,2,FALSE)</f>
        <v>#N/A</v>
      </c>
      <c r="C823" s="366"/>
      <c r="D823" s="360"/>
      <c r="E823" s="376"/>
      <c r="F823" s="371"/>
      <c r="G823" s="371"/>
      <c r="H823" s="356"/>
      <c r="I823" s="361">
        <f t="shared" si="12"/>
        <v>0</v>
      </c>
      <c r="J823" s="360"/>
    </row>
    <row r="824" spans="1:10" hidden="1" x14ac:dyDescent="0.2">
      <c r="A824" s="362"/>
      <c r="B824" s="399" t="e">
        <f>VLOOKUP(A824,Roster!A:B,2,FALSE)</f>
        <v>#N/A</v>
      </c>
      <c r="C824" s="363"/>
      <c r="D824" s="365"/>
      <c r="E824" s="377"/>
      <c r="F824" s="372"/>
      <c r="G824" s="372"/>
      <c r="I824" s="364">
        <f t="shared" si="12"/>
        <v>0</v>
      </c>
      <c r="J824" s="365"/>
    </row>
    <row r="825" spans="1:10" hidden="1" x14ac:dyDescent="0.2">
      <c r="A825" s="360"/>
      <c r="B825" s="398" t="e">
        <f>VLOOKUP(A825,Roster!A:B,2,FALSE)</f>
        <v>#N/A</v>
      </c>
      <c r="C825" s="366"/>
      <c r="D825" s="360"/>
      <c r="E825" s="376"/>
      <c r="F825" s="371"/>
      <c r="G825" s="371"/>
      <c r="H825" s="356"/>
      <c r="I825" s="361">
        <f t="shared" si="12"/>
        <v>0</v>
      </c>
      <c r="J825" s="360"/>
    </row>
    <row r="826" spans="1:10" hidden="1" x14ac:dyDescent="0.2">
      <c r="A826" s="362"/>
      <c r="B826" s="399" t="e">
        <f>VLOOKUP(A826,Roster!A:B,2,FALSE)</f>
        <v>#N/A</v>
      </c>
      <c r="C826" s="363"/>
      <c r="D826" s="365"/>
      <c r="E826" s="377"/>
      <c r="F826" s="372"/>
      <c r="G826" s="372"/>
      <c r="I826" s="364">
        <f t="shared" si="12"/>
        <v>0</v>
      </c>
      <c r="J826" s="365"/>
    </row>
    <row r="827" spans="1:10" hidden="1" x14ac:dyDescent="0.2">
      <c r="A827" s="358"/>
      <c r="B827" s="398" t="e">
        <f>VLOOKUP(A827,Roster!A:B,2,FALSE)</f>
        <v>#N/A</v>
      </c>
      <c r="C827" s="366"/>
      <c r="D827" s="360"/>
      <c r="E827" s="376"/>
      <c r="F827" s="371"/>
      <c r="G827" s="371"/>
      <c r="H827" s="356"/>
      <c r="I827" s="361">
        <f t="shared" si="12"/>
        <v>0</v>
      </c>
      <c r="J827" s="360"/>
    </row>
    <row r="828" spans="1:10" hidden="1" x14ac:dyDescent="0.2">
      <c r="A828" s="367"/>
      <c r="B828" s="399" t="e">
        <f>VLOOKUP(A828,Roster!A:B,2,FALSE)</f>
        <v>#N/A</v>
      </c>
      <c r="C828" s="363"/>
      <c r="D828" s="365"/>
      <c r="E828" s="377"/>
      <c r="F828" s="372"/>
      <c r="G828" s="372"/>
      <c r="I828" s="364">
        <f t="shared" si="12"/>
        <v>0</v>
      </c>
      <c r="J828" s="365"/>
    </row>
    <row r="829" spans="1:10" hidden="1" x14ac:dyDescent="0.2">
      <c r="A829" s="358"/>
      <c r="B829" s="398" t="e">
        <f>VLOOKUP(A829,Roster!A:B,2,FALSE)</f>
        <v>#N/A</v>
      </c>
      <c r="C829" s="366"/>
      <c r="D829" s="360"/>
      <c r="E829" s="376"/>
      <c r="F829" s="371"/>
      <c r="G829" s="371"/>
      <c r="H829" s="356"/>
      <c r="I829" s="361">
        <f t="shared" si="12"/>
        <v>0</v>
      </c>
      <c r="J829" s="360"/>
    </row>
    <row r="830" spans="1:10" hidden="1" x14ac:dyDescent="0.2">
      <c r="A830" s="367"/>
      <c r="B830" s="399" t="e">
        <f>VLOOKUP(A830,Roster!A:B,2,FALSE)</f>
        <v>#N/A</v>
      </c>
      <c r="C830" s="363"/>
      <c r="D830" s="365"/>
      <c r="E830" s="377"/>
      <c r="F830" s="372"/>
      <c r="G830" s="372"/>
      <c r="I830" s="364">
        <f t="shared" si="12"/>
        <v>0</v>
      </c>
      <c r="J830" s="365"/>
    </row>
    <row r="831" spans="1:10" hidden="1" x14ac:dyDescent="0.2">
      <c r="A831" s="358"/>
      <c r="B831" s="398" t="e">
        <f>VLOOKUP(A831,Roster!A:B,2,FALSE)</f>
        <v>#N/A</v>
      </c>
      <c r="C831" s="366"/>
      <c r="D831" s="360"/>
      <c r="E831" s="376"/>
      <c r="F831" s="371"/>
      <c r="G831" s="371"/>
      <c r="H831" s="356"/>
      <c r="I831" s="361">
        <f t="shared" si="12"/>
        <v>0</v>
      </c>
      <c r="J831" s="360"/>
    </row>
    <row r="832" spans="1:10" hidden="1" x14ac:dyDescent="0.2">
      <c r="A832" s="367"/>
      <c r="B832" s="399" t="e">
        <f>VLOOKUP(A832,Roster!A:B,2,FALSE)</f>
        <v>#N/A</v>
      </c>
      <c r="C832" s="363"/>
      <c r="D832" s="365"/>
      <c r="E832" s="377"/>
      <c r="F832" s="372"/>
      <c r="G832" s="372"/>
      <c r="I832" s="364">
        <f t="shared" si="12"/>
        <v>0</v>
      </c>
      <c r="J832" s="365"/>
    </row>
    <row r="833" spans="1:10" hidden="1" x14ac:dyDescent="0.2">
      <c r="A833" s="358"/>
      <c r="B833" s="398" t="e">
        <f>VLOOKUP(A833,Roster!A:B,2,FALSE)</f>
        <v>#N/A</v>
      </c>
      <c r="C833" s="366"/>
      <c r="D833" s="360"/>
      <c r="E833" s="376"/>
      <c r="F833" s="371"/>
      <c r="G833" s="371"/>
      <c r="H833" s="356"/>
      <c r="I833" s="361">
        <f t="shared" si="12"/>
        <v>0</v>
      </c>
      <c r="J833" s="360"/>
    </row>
    <row r="834" spans="1:10" hidden="1" x14ac:dyDescent="0.2">
      <c r="A834" s="367"/>
      <c r="B834" s="399" t="e">
        <f>VLOOKUP(A834,Roster!A:B,2,FALSE)</f>
        <v>#N/A</v>
      </c>
      <c r="C834" s="363"/>
      <c r="D834" s="365"/>
      <c r="E834" s="377"/>
      <c r="F834" s="372"/>
      <c r="G834" s="372"/>
      <c r="I834" s="364">
        <f t="shared" si="12"/>
        <v>0</v>
      </c>
      <c r="J834" s="365"/>
    </row>
    <row r="835" spans="1:10" hidden="1" x14ac:dyDescent="0.2">
      <c r="A835" s="358"/>
      <c r="B835" s="398" t="e">
        <f>VLOOKUP(A835,Roster!A:B,2,FALSE)</f>
        <v>#N/A</v>
      </c>
      <c r="C835" s="366"/>
      <c r="D835" s="360"/>
      <c r="E835" s="376"/>
      <c r="F835" s="371"/>
      <c r="G835" s="371"/>
      <c r="H835" s="356"/>
      <c r="I835" s="361">
        <f t="shared" si="12"/>
        <v>0</v>
      </c>
      <c r="J835" s="360"/>
    </row>
    <row r="836" spans="1:10" hidden="1" x14ac:dyDescent="0.2">
      <c r="A836" s="367"/>
      <c r="B836" s="399" t="e">
        <f>VLOOKUP(A836,Roster!A:B,2,FALSE)</f>
        <v>#N/A</v>
      </c>
      <c r="C836" s="363"/>
      <c r="D836" s="365"/>
      <c r="E836" s="377"/>
      <c r="F836" s="372"/>
      <c r="G836" s="372"/>
      <c r="I836" s="364">
        <f t="shared" ref="I836:I899" si="13">E836+F836+G836</f>
        <v>0</v>
      </c>
      <c r="J836" s="365"/>
    </row>
    <row r="837" spans="1:10" hidden="1" x14ac:dyDescent="0.2">
      <c r="A837" s="358"/>
      <c r="B837" s="398" t="e">
        <f>VLOOKUP(A837,Roster!A:B,2,FALSE)</f>
        <v>#N/A</v>
      </c>
      <c r="C837" s="366"/>
      <c r="D837" s="360"/>
      <c r="E837" s="376"/>
      <c r="F837" s="371"/>
      <c r="G837" s="371"/>
      <c r="H837" s="356"/>
      <c r="I837" s="361">
        <f t="shared" si="13"/>
        <v>0</v>
      </c>
      <c r="J837" s="360"/>
    </row>
    <row r="838" spans="1:10" hidden="1" x14ac:dyDescent="0.2">
      <c r="A838" s="367"/>
      <c r="B838" s="399" t="e">
        <f>VLOOKUP(A838,Roster!A:B,2,FALSE)</f>
        <v>#N/A</v>
      </c>
      <c r="C838" s="363"/>
      <c r="D838" s="365"/>
      <c r="E838" s="377"/>
      <c r="F838" s="372"/>
      <c r="G838" s="372"/>
      <c r="I838" s="364">
        <f t="shared" si="13"/>
        <v>0</v>
      </c>
      <c r="J838" s="365"/>
    </row>
    <row r="839" spans="1:10" hidden="1" x14ac:dyDescent="0.2">
      <c r="A839" s="358"/>
      <c r="B839" s="398" t="e">
        <f>VLOOKUP(A839,Roster!A:B,2,FALSE)</f>
        <v>#N/A</v>
      </c>
      <c r="C839" s="366"/>
      <c r="D839" s="360"/>
      <c r="E839" s="376"/>
      <c r="F839" s="371"/>
      <c r="G839" s="371"/>
      <c r="H839" s="356"/>
      <c r="I839" s="361">
        <f t="shared" si="13"/>
        <v>0</v>
      </c>
      <c r="J839" s="360"/>
    </row>
    <row r="840" spans="1:10" hidden="1" x14ac:dyDescent="0.2">
      <c r="A840" s="367"/>
      <c r="B840" s="399" t="e">
        <f>VLOOKUP(A840,Roster!A:B,2,FALSE)</f>
        <v>#N/A</v>
      </c>
      <c r="C840" s="363"/>
      <c r="D840" s="365"/>
      <c r="E840" s="377"/>
      <c r="F840" s="372"/>
      <c r="G840" s="372"/>
      <c r="I840" s="364">
        <f t="shared" si="13"/>
        <v>0</v>
      </c>
      <c r="J840" s="365"/>
    </row>
    <row r="841" spans="1:10" hidden="1" x14ac:dyDescent="0.2">
      <c r="A841" s="358"/>
      <c r="B841" s="398" t="e">
        <f>VLOOKUP(A841,Roster!A:B,2,FALSE)</f>
        <v>#N/A</v>
      </c>
      <c r="C841" s="366"/>
      <c r="D841" s="360"/>
      <c r="E841" s="376"/>
      <c r="F841" s="371"/>
      <c r="G841" s="371"/>
      <c r="H841" s="356"/>
      <c r="I841" s="361">
        <f t="shared" si="13"/>
        <v>0</v>
      </c>
      <c r="J841" s="360"/>
    </row>
    <row r="842" spans="1:10" hidden="1" x14ac:dyDescent="0.2">
      <c r="A842" s="367"/>
      <c r="B842" s="399" t="e">
        <f>VLOOKUP(A842,Roster!A:B,2,FALSE)</f>
        <v>#N/A</v>
      </c>
      <c r="C842" s="363"/>
      <c r="D842" s="365"/>
      <c r="E842" s="377"/>
      <c r="F842" s="372"/>
      <c r="G842" s="372"/>
      <c r="I842" s="364">
        <f t="shared" si="13"/>
        <v>0</v>
      </c>
      <c r="J842" s="365"/>
    </row>
    <row r="843" spans="1:10" hidden="1" x14ac:dyDescent="0.2">
      <c r="A843" s="369"/>
      <c r="B843" s="398" t="e">
        <f>VLOOKUP(A843,Roster!A:B,2,FALSE)</f>
        <v>#N/A</v>
      </c>
      <c r="C843" s="366"/>
      <c r="D843" s="360"/>
      <c r="E843" s="376"/>
      <c r="F843" s="371"/>
      <c r="G843" s="371"/>
      <c r="H843" s="356"/>
      <c r="I843" s="361">
        <f t="shared" si="13"/>
        <v>0</v>
      </c>
      <c r="J843" s="360"/>
    </row>
    <row r="844" spans="1:10" hidden="1" x14ac:dyDescent="0.2">
      <c r="A844" s="370"/>
      <c r="B844" s="399" t="e">
        <f>VLOOKUP(A844,Roster!A:B,2,FALSE)</f>
        <v>#N/A</v>
      </c>
      <c r="C844" s="363"/>
      <c r="D844" s="365"/>
      <c r="E844" s="377"/>
      <c r="F844" s="372"/>
      <c r="G844" s="372"/>
      <c r="I844" s="364">
        <f t="shared" si="13"/>
        <v>0</v>
      </c>
      <c r="J844" s="365"/>
    </row>
    <row r="845" spans="1:10" hidden="1" x14ac:dyDescent="0.2">
      <c r="A845" s="369"/>
      <c r="B845" s="398" t="e">
        <f>VLOOKUP(A845,Roster!A:B,2,FALSE)</f>
        <v>#N/A</v>
      </c>
      <c r="C845" s="366"/>
      <c r="D845" s="360"/>
      <c r="E845" s="376"/>
      <c r="F845" s="371"/>
      <c r="G845" s="371"/>
      <c r="H845" s="356"/>
      <c r="I845" s="361">
        <f t="shared" si="13"/>
        <v>0</v>
      </c>
      <c r="J845" s="360"/>
    </row>
    <row r="846" spans="1:10" hidden="1" x14ac:dyDescent="0.2">
      <c r="A846" s="370"/>
      <c r="B846" s="399" t="e">
        <f>VLOOKUP(A846,Roster!A:B,2,FALSE)</f>
        <v>#N/A</v>
      </c>
      <c r="C846" s="363"/>
      <c r="D846" s="365"/>
      <c r="E846" s="377"/>
      <c r="F846" s="372"/>
      <c r="G846" s="372"/>
      <c r="I846" s="364">
        <f t="shared" si="13"/>
        <v>0</v>
      </c>
      <c r="J846" s="365"/>
    </row>
    <row r="847" spans="1:10" hidden="1" x14ac:dyDescent="0.2">
      <c r="A847" s="369"/>
      <c r="B847" s="398" t="e">
        <f>VLOOKUP(A847,Roster!A:B,2,FALSE)</f>
        <v>#N/A</v>
      </c>
      <c r="C847" s="366"/>
      <c r="D847" s="360"/>
      <c r="E847" s="376"/>
      <c r="F847" s="371"/>
      <c r="G847" s="371"/>
      <c r="H847" s="356"/>
      <c r="I847" s="361">
        <f t="shared" si="13"/>
        <v>0</v>
      </c>
      <c r="J847" s="360"/>
    </row>
    <row r="848" spans="1:10" hidden="1" x14ac:dyDescent="0.2">
      <c r="A848" s="370"/>
      <c r="B848" s="399" t="e">
        <f>VLOOKUP(A848,Roster!A:B,2,FALSE)</f>
        <v>#N/A</v>
      </c>
      <c r="C848" s="363"/>
      <c r="D848" s="365"/>
      <c r="E848" s="377"/>
      <c r="F848" s="372"/>
      <c r="G848" s="372"/>
      <c r="I848" s="364">
        <f t="shared" si="13"/>
        <v>0</v>
      </c>
      <c r="J848" s="365"/>
    </row>
    <row r="849" spans="1:10" hidden="1" x14ac:dyDescent="0.2">
      <c r="A849" s="369"/>
      <c r="B849" s="398" t="e">
        <f>VLOOKUP(A849,Roster!A:B,2,FALSE)</f>
        <v>#N/A</v>
      </c>
      <c r="C849" s="366"/>
      <c r="D849" s="360"/>
      <c r="E849" s="376"/>
      <c r="F849" s="371"/>
      <c r="G849" s="371"/>
      <c r="H849" s="356"/>
      <c r="I849" s="361">
        <f t="shared" si="13"/>
        <v>0</v>
      </c>
      <c r="J849" s="360"/>
    </row>
    <row r="850" spans="1:10" hidden="1" x14ac:dyDescent="0.2">
      <c r="A850" s="370"/>
      <c r="B850" s="399" t="e">
        <f>VLOOKUP(A850,Roster!A:B,2,FALSE)</f>
        <v>#N/A</v>
      </c>
      <c r="C850" s="363"/>
      <c r="D850" s="365"/>
      <c r="E850" s="377"/>
      <c r="F850" s="372"/>
      <c r="G850" s="372"/>
      <c r="I850" s="364">
        <f t="shared" si="13"/>
        <v>0</v>
      </c>
      <c r="J850" s="365"/>
    </row>
    <row r="851" spans="1:10" hidden="1" x14ac:dyDescent="0.2">
      <c r="A851" s="369"/>
      <c r="B851" s="398" t="e">
        <f>VLOOKUP(A851,Roster!A:B,2,FALSE)</f>
        <v>#N/A</v>
      </c>
      <c r="C851" s="366"/>
      <c r="D851" s="360"/>
      <c r="E851" s="376"/>
      <c r="F851" s="371"/>
      <c r="G851" s="371"/>
      <c r="H851" s="356"/>
      <c r="I851" s="361">
        <f t="shared" si="13"/>
        <v>0</v>
      </c>
      <c r="J851" s="360"/>
    </row>
    <row r="852" spans="1:10" hidden="1" x14ac:dyDescent="0.2">
      <c r="A852" s="370"/>
      <c r="B852" s="399" t="e">
        <f>VLOOKUP(A852,Roster!A:B,2,FALSE)</f>
        <v>#N/A</v>
      </c>
      <c r="C852" s="363"/>
      <c r="D852" s="365"/>
      <c r="E852" s="377"/>
      <c r="F852" s="372"/>
      <c r="G852" s="372"/>
      <c r="I852" s="364">
        <f t="shared" si="13"/>
        <v>0</v>
      </c>
      <c r="J852" s="365"/>
    </row>
    <row r="853" spans="1:10" hidden="1" x14ac:dyDescent="0.2">
      <c r="A853" s="369"/>
      <c r="B853" s="398" t="e">
        <f>VLOOKUP(A853,Roster!A:B,2,FALSE)</f>
        <v>#N/A</v>
      </c>
      <c r="C853" s="366"/>
      <c r="D853" s="360"/>
      <c r="E853" s="376"/>
      <c r="F853" s="371"/>
      <c r="G853" s="371"/>
      <c r="H853" s="356"/>
      <c r="I853" s="361">
        <f t="shared" si="13"/>
        <v>0</v>
      </c>
      <c r="J853" s="360"/>
    </row>
    <row r="854" spans="1:10" hidden="1" x14ac:dyDescent="0.2">
      <c r="A854" s="370"/>
      <c r="B854" s="399" t="e">
        <f>VLOOKUP(A854,Roster!A:B,2,FALSE)</f>
        <v>#N/A</v>
      </c>
      <c r="C854" s="363"/>
      <c r="D854" s="365"/>
      <c r="E854" s="377"/>
      <c r="F854" s="372"/>
      <c r="G854" s="372"/>
      <c r="I854" s="364">
        <f t="shared" si="13"/>
        <v>0</v>
      </c>
      <c r="J854" s="365"/>
    </row>
    <row r="855" spans="1:10" hidden="1" x14ac:dyDescent="0.2">
      <c r="A855" s="369"/>
      <c r="B855" s="398" t="e">
        <f>VLOOKUP(A855,Roster!A:B,2,FALSE)</f>
        <v>#N/A</v>
      </c>
      <c r="C855" s="366"/>
      <c r="D855" s="360"/>
      <c r="E855" s="376"/>
      <c r="F855" s="371"/>
      <c r="G855" s="371"/>
      <c r="H855" s="356"/>
      <c r="I855" s="361">
        <f t="shared" si="13"/>
        <v>0</v>
      </c>
      <c r="J855" s="360"/>
    </row>
    <row r="856" spans="1:10" hidden="1" x14ac:dyDescent="0.2">
      <c r="A856" s="370"/>
      <c r="B856" s="399" t="e">
        <f>VLOOKUP(A856,Roster!A:B,2,FALSE)</f>
        <v>#N/A</v>
      </c>
      <c r="C856" s="363"/>
      <c r="D856" s="365"/>
      <c r="E856" s="377"/>
      <c r="F856" s="372"/>
      <c r="G856" s="372"/>
      <c r="I856" s="364">
        <f t="shared" si="13"/>
        <v>0</v>
      </c>
      <c r="J856" s="365"/>
    </row>
    <row r="857" spans="1:10" hidden="1" x14ac:dyDescent="0.2">
      <c r="A857" s="369"/>
      <c r="B857" s="398" t="e">
        <f>VLOOKUP(A857,Roster!A:B,2,FALSE)</f>
        <v>#N/A</v>
      </c>
      <c r="C857" s="366"/>
      <c r="D857" s="360"/>
      <c r="E857" s="376"/>
      <c r="F857" s="371"/>
      <c r="G857" s="371"/>
      <c r="H857" s="356"/>
      <c r="I857" s="361">
        <f t="shared" si="13"/>
        <v>0</v>
      </c>
      <c r="J857" s="360"/>
    </row>
    <row r="858" spans="1:10" hidden="1" x14ac:dyDescent="0.2">
      <c r="A858" s="370"/>
      <c r="B858" s="399" t="e">
        <f>VLOOKUP(A858,Roster!A:B,2,FALSE)</f>
        <v>#N/A</v>
      </c>
      <c r="C858" s="363"/>
      <c r="D858" s="365"/>
      <c r="E858" s="377"/>
      <c r="F858" s="372"/>
      <c r="G858" s="372"/>
      <c r="I858" s="364">
        <f t="shared" si="13"/>
        <v>0</v>
      </c>
      <c r="J858" s="365"/>
    </row>
    <row r="859" spans="1:10" hidden="1" x14ac:dyDescent="0.2">
      <c r="A859" s="369"/>
      <c r="B859" s="398" t="e">
        <f>VLOOKUP(A859,Roster!A:B,2,FALSE)</f>
        <v>#N/A</v>
      </c>
      <c r="C859" s="366"/>
      <c r="D859" s="360"/>
      <c r="E859" s="376"/>
      <c r="F859" s="371"/>
      <c r="G859" s="371"/>
      <c r="H859" s="356"/>
      <c r="I859" s="361">
        <f t="shared" si="13"/>
        <v>0</v>
      </c>
      <c r="J859" s="360"/>
    </row>
    <row r="860" spans="1:10" hidden="1" x14ac:dyDescent="0.2">
      <c r="A860" s="370"/>
      <c r="B860" s="399" t="e">
        <f>VLOOKUP(A860,Roster!A:B,2,FALSE)</f>
        <v>#N/A</v>
      </c>
      <c r="C860" s="363"/>
      <c r="D860" s="365"/>
      <c r="E860" s="377"/>
      <c r="F860" s="372"/>
      <c r="G860" s="372"/>
      <c r="I860" s="364">
        <f t="shared" si="13"/>
        <v>0</v>
      </c>
      <c r="J860" s="365"/>
    </row>
    <row r="861" spans="1:10" hidden="1" x14ac:dyDescent="0.2">
      <c r="A861" s="369"/>
      <c r="B861" s="398" t="e">
        <f>VLOOKUP(A861,Roster!A:B,2,FALSE)</f>
        <v>#N/A</v>
      </c>
      <c r="C861" s="366"/>
      <c r="D861" s="360"/>
      <c r="E861" s="376"/>
      <c r="F861" s="371"/>
      <c r="G861" s="371"/>
      <c r="H861" s="356"/>
      <c r="I861" s="361">
        <f t="shared" si="13"/>
        <v>0</v>
      </c>
      <c r="J861" s="360"/>
    </row>
    <row r="862" spans="1:10" hidden="1" x14ac:dyDescent="0.2">
      <c r="A862" s="370"/>
      <c r="B862" s="399" t="e">
        <f>VLOOKUP(A862,Roster!A:B,2,FALSE)</f>
        <v>#N/A</v>
      </c>
      <c r="C862" s="363"/>
      <c r="D862" s="365"/>
      <c r="E862" s="377"/>
      <c r="F862" s="372"/>
      <c r="G862" s="372"/>
      <c r="I862" s="364">
        <f t="shared" si="13"/>
        <v>0</v>
      </c>
      <c r="J862" s="365"/>
    </row>
    <row r="863" spans="1:10" hidden="1" x14ac:dyDescent="0.2">
      <c r="A863" s="369"/>
      <c r="B863" s="398" t="e">
        <f>VLOOKUP(A863,Roster!A:B,2,FALSE)</f>
        <v>#N/A</v>
      </c>
      <c r="C863" s="366"/>
      <c r="D863" s="360"/>
      <c r="E863" s="376"/>
      <c r="F863" s="371"/>
      <c r="G863" s="371"/>
      <c r="H863" s="356"/>
      <c r="I863" s="361">
        <f t="shared" si="13"/>
        <v>0</v>
      </c>
      <c r="J863" s="360"/>
    </row>
    <row r="864" spans="1:10" hidden="1" x14ac:dyDescent="0.2">
      <c r="A864" s="370"/>
      <c r="B864" s="399" t="e">
        <f>VLOOKUP(A864,Roster!A:B,2,FALSE)</f>
        <v>#N/A</v>
      </c>
      <c r="C864" s="363"/>
      <c r="D864" s="365"/>
      <c r="E864" s="377"/>
      <c r="F864" s="372"/>
      <c r="G864" s="372"/>
      <c r="I864" s="364">
        <f t="shared" si="13"/>
        <v>0</v>
      </c>
      <c r="J864" s="365"/>
    </row>
    <row r="865" spans="1:10" hidden="1" x14ac:dyDescent="0.2">
      <c r="A865" s="369"/>
      <c r="B865" s="398" t="e">
        <f>VLOOKUP(A865,Roster!A:B,2,FALSE)</f>
        <v>#N/A</v>
      </c>
      <c r="C865" s="366"/>
      <c r="D865" s="360"/>
      <c r="E865" s="376"/>
      <c r="F865" s="371"/>
      <c r="G865" s="371"/>
      <c r="H865" s="356"/>
      <c r="I865" s="361">
        <f t="shared" si="13"/>
        <v>0</v>
      </c>
      <c r="J865" s="360"/>
    </row>
    <row r="866" spans="1:10" hidden="1" x14ac:dyDescent="0.2">
      <c r="A866" s="370"/>
      <c r="B866" s="399" t="e">
        <f>VLOOKUP(A866,Roster!A:B,2,FALSE)</f>
        <v>#N/A</v>
      </c>
      <c r="C866" s="363"/>
      <c r="D866" s="365"/>
      <c r="E866" s="377"/>
      <c r="F866" s="372"/>
      <c r="G866" s="372"/>
      <c r="I866" s="364">
        <f t="shared" si="13"/>
        <v>0</v>
      </c>
      <c r="J866" s="365"/>
    </row>
    <row r="867" spans="1:10" hidden="1" x14ac:dyDescent="0.2">
      <c r="A867" s="369"/>
      <c r="B867" s="398" t="e">
        <f>VLOOKUP(A867,Roster!A:B,2,FALSE)</f>
        <v>#N/A</v>
      </c>
      <c r="C867" s="366"/>
      <c r="D867" s="360"/>
      <c r="E867" s="376"/>
      <c r="F867" s="371"/>
      <c r="G867" s="371"/>
      <c r="H867" s="356"/>
      <c r="I867" s="361">
        <f t="shared" si="13"/>
        <v>0</v>
      </c>
      <c r="J867" s="360"/>
    </row>
    <row r="868" spans="1:10" hidden="1" x14ac:dyDescent="0.2">
      <c r="A868" s="370"/>
      <c r="B868" s="399" t="e">
        <f>VLOOKUP(A868,Roster!A:B,2,FALSE)</f>
        <v>#N/A</v>
      </c>
      <c r="C868" s="363"/>
      <c r="D868" s="365"/>
      <c r="E868" s="377"/>
      <c r="F868" s="372"/>
      <c r="G868" s="372"/>
      <c r="I868" s="364">
        <f t="shared" si="13"/>
        <v>0</v>
      </c>
      <c r="J868" s="365"/>
    </row>
    <row r="869" spans="1:10" hidden="1" x14ac:dyDescent="0.2">
      <c r="A869" s="358"/>
      <c r="B869" s="398" t="e">
        <f>VLOOKUP(A869,Roster!A:B,2,FALSE)</f>
        <v>#N/A</v>
      </c>
      <c r="C869" s="366"/>
      <c r="D869" s="360"/>
      <c r="E869" s="376"/>
      <c r="F869" s="371"/>
      <c r="G869" s="371"/>
      <c r="H869" s="356"/>
      <c r="I869" s="361">
        <f t="shared" si="13"/>
        <v>0</v>
      </c>
      <c r="J869" s="360"/>
    </row>
    <row r="870" spans="1:10" hidden="1" x14ac:dyDescent="0.2">
      <c r="A870" s="367"/>
      <c r="B870" s="399" t="e">
        <f>VLOOKUP(A870,Roster!A:B,2,FALSE)</f>
        <v>#N/A</v>
      </c>
      <c r="C870" s="363"/>
      <c r="D870" s="365"/>
      <c r="E870" s="377"/>
      <c r="F870" s="372"/>
      <c r="G870" s="372"/>
      <c r="I870" s="364">
        <f t="shared" si="13"/>
        <v>0</v>
      </c>
      <c r="J870" s="365"/>
    </row>
    <row r="871" spans="1:10" hidden="1" x14ac:dyDescent="0.2">
      <c r="A871" s="358"/>
      <c r="B871" s="398" t="e">
        <f>VLOOKUP(A871,Roster!A:B,2,FALSE)</f>
        <v>#N/A</v>
      </c>
      <c r="C871" s="366"/>
      <c r="D871" s="360"/>
      <c r="E871" s="376"/>
      <c r="F871" s="371"/>
      <c r="G871" s="371"/>
      <c r="H871" s="356"/>
      <c r="I871" s="361">
        <f t="shared" si="13"/>
        <v>0</v>
      </c>
      <c r="J871" s="360"/>
    </row>
    <row r="872" spans="1:10" hidden="1" x14ac:dyDescent="0.2">
      <c r="A872" s="367"/>
      <c r="B872" s="399" t="e">
        <f>VLOOKUP(A872,Roster!A:B,2,FALSE)</f>
        <v>#N/A</v>
      </c>
      <c r="C872" s="363"/>
      <c r="D872" s="365"/>
      <c r="E872" s="377"/>
      <c r="F872" s="372"/>
      <c r="G872" s="372"/>
      <c r="I872" s="364">
        <f t="shared" si="13"/>
        <v>0</v>
      </c>
      <c r="J872" s="365"/>
    </row>
    <row r="873" spans="1:10" hidden="1" x14ac:dyDescent="0.2">
      <c r="A873" s="358"/>
      <c r="B873" s="398" t="e">
        <f>VLOOKUP(A873,Roster!A:B,2,FALSE)</f>
        <v>#N/A</v>
      </c>
      <c r="C873" s="366"/>
      <c r="D873" s="360"/>
      <c r="E873" s="376"/>
      <c r="F873" s="371"/>
      <c r="G873" s="371"/>
      <c r="H873" s="356"/>
      <c r="I873" s="361">
        <f t="shared" si="13"/>
        <v>0</v>
      </c>
      <c r="J873" s="360"/>
    </row>
    <row r="874" spans="1:10" hidden="1" x14ac:dyDescent="0.2">
      <c r="A874" s="367"/>
      <c r="B874" s="399" t="e">
        <f>VLOOKUP(A874,Roster!A:B,2,FALSE)</f>
        <v>#N/A</v>
      </c>
      <c r="C874" s="363"/>
      <c r="D874" s="365"/>
      <c r="E874" s="377"/>
      <c r="F874" s="372"/>
      <c r="G874" s="372"/>
      <c r="I874" s="364">
        <f t="shared" si="13"/>
        <v>0</v>
      </c>
      <c r="J874" s="365"/>
    </row>
    <row r="875" spans="1:10" hidden="1" x14ac:dyDescent="0.2">
      <c r="A875" s="369"/>
      <c r="B875" s="398" t="e">
        <f>VLOOKUP(A875,Roster!A:B,2,FALSE)</f>
        <v>#N/A</v>
      </c>
      <c r="C875" s="366"/>
      <c r="D875" s="360"/>
      <c r="E875" s="376"/>
      <c r="F875" s="371"/>
      <c r="G875" s="371"/>
      <c r="H875" s="356"/>
      <c r="I875" s="361">
        <f t="shared" si="13"/>
        <v>0</v>
      </c>
      <c r="J875" s="360"/>
    </row>
    <row r="876" spans="1:10" hidden="1" x14ac:dyDescent="0.2">
      <c r="A876" s="370"/>
      <c r="B876" s="399" t="e">
        <f>VLOOKUP(A876,Roster!A:B,2,FALSE)</f>
        <v>#N/A</v>
      </c>
      <c r="C876" s="363"/>
      <c r="D876" s="365"/>
      <c r="E876" s="377"/>
      <c r="F876" s="372"/>
      <c r="G876" s="372"/>
      <c r="I876" s="364">
        <f t="shared" si="13"/>
        <v>0</v>
      </c>
      <c r="J876" s="365"/>
    </row>
    <row r="877" spans="1:10" hidden="1" x14ac:dyDescent="0.2">
      <c r="A877" s="360"/>
      <c r="B877" s="398" t="e">
        <f>VLOOKUP(A877,Roster!A:B,2,FALSE)</f>
        <v>#N/A</v>
      </c>
      <c r="C877" s="366"/>
      <c r="D877" s="360"/>
      <c r="E877" s="376"/>
      <c r="F877" s="371"/>
      <c r="G877" s="371"/>
      <c r="H877" s="356"/>
      <c r="I877" s="361">
        <f t="shared" si="13"/>
        <v>0</v>
      </c>
      <c r="J877" s="360"/>
    </row>
    <row r="878" spans="1:10" hidden="1" x14ac:dyDescent="0.2">
      <c r="A878" s="365"/>
      <c r="B878" s="399" t="e">
        <f>VLOOKUP(A878,Roster!A:B,2,FALSE)</f>
        <v>#N/A</v>
      </c>
      <c r="C878" s="363"/>
      <c r="D878" s="365"/>
      <c r="E878" s="377"/>
      <c r="F878" s="372"/>
      <c r="G878" s="372"/>
      <c r="I878" s="364">
        <f t="shared" si="13"/>
        <v>0</v>
      </c>
      <c r="J878" s="365"/>
    </row>
    <row r="879" spans="1:10" hidden="1" x14ac:dyDescent="0.2">
      <c r="A879" s="360"/>
      <c r="B879" s="398" t="e">
        <f>VLOOKUP(A879,Roster!A:B,2,FALSE)</f>
        <v>#N/A</v>
      </c>
      <c r="C879" s="366"/>
      <c r="D879" s="360"/>
      <c r="E879" s="376"/>
      <c r="F879" s="371"/>
      <c r="G879" s="371"/>
      <c r="H879" s="356"/>
      <c r="I879" s="361">
        <f t="shared" si="13"/>
        <v>0</v>
      </c>
      <c r="J879" s="360"/>
    </row>
    <row r="880" spans="1:10" hidden="1" x14ac:dyDescent="0.2">
      <c r="A880" s="365"/>
      <c r="B880" s="399" t="e">
        <f>VLOOKUP(A880,Roster!A:B,2,FALSE)</f>
        <v>#N/A</v>
      </c>
      <c r="C880" s="363"/>
      <c r="D880" s="365"/>
      <c r="E880" s="377"/>
      <c r="F880" s="372"/>
      <c r="G880" s="372"/>
      <c r="I880" s="364">
        <f t="shared" si="13"/>
        <v>0</v>
      </c>
      <c r="J880" s="365"/>
    </row>
    <row r="881" spans="1:10" hidden="1" x14ac:dyDescent="0.2">
      <c r="A881" s="360"/>
      <c r="B881" s="398" t="e">
        <f>VLOOKUP(A881,Roster!A:B,2,FALSE)</f>
        <v>#N/A</v>
      </c>
      <c r="C881" s="366"/>
      <c r="D881" s="360"/>
      <c r="E881" s="376"/>
      <c r="F881" s="371"/>
      <c r="G881" s="371"/>
      <c r="H881" s="356"/>
      <c r="I881" s="361">
        <f t="shared" si="13"/>
        <v>0</v>
      </c>
      <c r="J881" s="360"/>
    </row>
    <row r="882" spans="1:10" hidden="1" x14ac:dyDescent="0.2">
      <c r="A882" s="365"/>
      <c r="B882" s="399" t="e">
        <f>VLOOKUP(A882,Roster!A:B,2,FALSE)</f>
        <v>#N/A</v>
      </c>
      <c r="C882" s="363"/>
      <c r="D882" s="365"/>
      <c r="E882" s="377"/>
      <c r="F882" s="372"/>
      <c r="G882" s="372"/>
      <c r="I882" s="364">
        <f t="shared" si="13"/>
        <v>0</v>
      </c>
      <c r="J882" s="365"/>
    </row>
    <row r="883" spans="1:10" hidden="1" x14ac:dyDescent="0.2">
      <c r="A883" s="360"/>
      <c r="B883" s="398" t="e">
        <f>VLOOKUP(A883,Roster!A:B,2,FALSE)</f>
        <v>#N/A</v>
      </c>
      <c r="C883" s="366"/>
      <c r="D883" s="360"/>
      <c r="E883" s="376"/>
      <c r="F883" s="371"/>
      <c r="G883" s="371"/>
      <c r="H883" s="356"/>
      <c r="I883" s="361">
        <f t="shared" si="13"/>
        <v>0</v>
      </c>
      <c r="J883" s="360"/>
    </row>
    <row r="884" spans="1:10" hidden="1" x14ac:dyDescent="0.2">
      <c r="A884" s="365"/>
      <c r="B884" s="399" t="e">
        <f>VLOOKUP(A884,Roster!A:B,2,FALSE)</f>
        <v>#N/A</v>
      </c>
      <c r="C884" s="363"/>
      <c r="D884" s="365"/>
      <c r="E884" s="377"/>
      <c r="F884" s="372"/>
      <c r="G884" s="372"/>
      <c r="I884" s="364">
        <f t="shared" si="13"/>
        <v>0</v>
      </c>
      <c r="J884" s="365"/>
    </row>
    <row r="885" spans="1:10" hidden="1" x14ac:dyDescent="0.2">
      <c r="A885" s="360"/>
      <c r="B885" s="398" t="e">
        <f>VLOOKUP(A885,Roster!A:B,2,FALSE)</f>
        <v>#N/A</v>
      </c>
      <c r="C885" s="366"/>
      <c r="D885" s="360"/>
      <c r="E885" s="376"/>
      <c r="F885" s="371"/>
      <c r="G885" s="371"/>
      <c r="H885" s="356"/>
      <c r="I885" s="361">
        <f t="shared" si="13"/>
        <v>0</v>
      </c>
      <c r="J885" s="360"/>
    </row>
    <row r="886" spans="1:10" hidden="1" x14ac:dyDescent="0.2">
      <c r="A886" s="365"/>
      <c r="B886" s="399" t="e">
        <f>VLOOKUP(A886,Roster!A:B,2,FALSE)</f>
        <v>#N/A</v>
      </c>
      <c r="C886" s="363"/>
      <c r="D886" s="365"/>
      <c r="E886" s="377"/>
      <c r="F886" s="372"/>
      <c r="G886" s="372"/>
      <c r="I886" s="364">
        <f t="shared" si="13"/>
        <v>0</v>
      </c>
      <c r="J886" s="365"/>
    </row>
    <row r="887" spans="1:10" hidden="1" x14ac:dyDescent="0.2">
      <c r="A887" s="360"/>
      <c r="B887" s="398" t="e">
        <f>VLOOKUP(A887,Roster!A:B,2,FALSE)</f>
        <v>#N/A</v>
      </c>
      <c r="C887" s="366"/>
      <c r="D887" s="360"/>
      <c r="E887" s="376"/>
      <c r="F887" s="371"/>
      <c r="G887" s="371"/>
      <c r="H887" s="356"/>
      <c r="I887" s="361">
        <f t="shared" si="13"/>
        <v>0</v>
      </c>
      <c r="J887" s="360"/>
    </row>
    <row r="888" spans="1:10" hidden="1" x14ac:dyDescent="0.2">
      <c r="A888" s="365"/>
      <c r="B888" s="399" t="e">
        <f>VLOOKUP(A888,Roster!A:B,2,FALSE)</f>
        <v>#N/A</v>
      </c>
      <c r="C888" s="363"/>
      <c r="D888" s="365"/>
      <c r="E888" s="377"/>
      <c r="F888" s="372"/>
      <c r="G888" s="372"/>
      <c r="I888" s="364">
        <f t="shared" si="13"/>
        <v>0</v>
      </c>
      <c r="J888" s="365"/>
    </row>
    <row r="889" spans="1:10" hidden="1" x14ac:dyDescent="0.2">
      <c r="A889" s="360"/>
      <c r="B889" s="398" t="e">
        <f>VLOOKUP(A889,Roster!A:B,2,FALSE)</f>
        <v>#N/A</v>
      </c>
      <c r="C889" s="366"/>
      <c r="D889" s="360"/>
      <c r="E889" s="376"/>
      <c r="F889" s="371"/>
      <c r="G889" s="371"/>
      <c r="H889" s="356"/>
      <c r="I889" s="361">
        <f t="shared" si="13"/>
        <v>0</v>
      </c>
      <c r="J889" s="360"/>
    </row>
    <row r="890" spans="1:10" hidden="1" x14ac:dyDescent="0.2">
      <c r="A890" s="365"/>
      <c r="B890" s="399" t="e">
        <f>VLOOKUP(A890,Roster!A:B,2,FALSE)</f>
        <v>#N/A</v>
      </c>
      <c r="C890" s="363"/>
      <c r="D890" s="365"/>
      <c r="E890" s="377"/>
      <c r="F890" s="372"/>
      <c r="G890" s="372"/>
      <c r="I890" s="364">
        <f t="shared" si="13"/>
        <v>0</v>
      </c>
      <c r="J890" s="365"/>
    </row>
    <row r="891" spans="1:10" hidden="1" x14ac:dyDescent="0.2">
      <c r="A891" s="358"/>
      <c r="B891" s="398" t="e">
        <f>VLOOKUP(A891,Roster!A:B,2,FALSE)</f>
        <v>#N/A</v>
      </c>
      <c r="C891" s="366"/>
      <c r="D891" s="360"/>
      <c r="E891" s="376"/>
      <c r="F891" s="371"/>
      <c r="G891" s="371"/>
      <c r="H891" s="356"/>
      <c r="I891" s="361">
        <f t="shared" si="13"/>
        <v>0</v>
      </c>
      <c r="J891" s="360"/>
    </row>
    <row r="892" spans="1:10" hidden="1" x14ac:dyDescent="0.2">
      <c r="A892" s="362"/>
      <c r="B892" s="399" t="e">
        <f>VLOOKUP(A892,Roster!A:B,2,FALSE)</f>
        <v>#N/A</v>
      </c>
      <c r="C892" s="363"/>
      <c r="D892" s="365"/>
      <c r="E892" s="377"/>
      <c r="F892" s="372"/>
      <c r="G892" s="372"/>
      <c r="I892" s="364">
        <f t="shared" si="13"/>
        <v>0</v>
      </c>
      <c r="J892" s="365"/>
    </row>
    <row r="893" spans="1:10" hidden="1" x14ac:dyDescent="0.2">
      <c r="A893" s="360"/>
      <c r="B893" s="398" t="e">
        <f>VLOOKUP(A893,Roster!A:B,2,FALSE)</f>
        <v>#N/A</v>
      </c>
      <c r="C893" s="366"/>
      <c r="D893" s="360"/>
      <c r="E893" s="376"/>
      <c r="F893" s="371"/>
      <c r="G893" s="371"/>
      <c r="H893" s="356"/>
      <c r="I893" s="361">
        <f t="shared" si="13"/>
        <v>0</v>
      </c>
      <c r="J893" s="360"/>
    </row>
    <row r="894" spans="1:10" hidden="1" x14ac:dyDescent="0.2">
      <c r="A894" s="362"/>
      <c r="B894" s="399" t="e">
        <f>VLOOKUP(A894,Roster!A:B,2,FALSE)</f>
        <v>#N/A</v>
      </c>
      <c r="C894" s="363"/>
      <c r="D894" s="365"/>
      <c r="E894" s="377"/>
      <c r="F894" s="372"/>
      <c r="G894" s="372"/>
      <c r="I894" s="364">
        <f t="shared" si="13"/>
        <v>0</v>
      </c>
      <c r="J894" s="365"/>
    </row>
    <row r="895" spans="1:10" hidden="1" x14ac:dyDescent="0.2">
      <c r="A895" s="360"/>
      <c r="B895" s="398" t="e">
        <f>VLOOKUP(A895,Roster!A:B,2,FALSE)</f>
        <v>#N/A</v>
      </c>
      <c r="C895" s="366"/>
      <c r="D895" s="360"/>
      <c r="E895" s="376"/>
      <c r="F895" s="371"/>
      <c r="G895" s="371"/>
      <c r="H895" s="356"/>
      <c r="I895" s="361">
        <f t="shared" si="13"/>
        <v>0</v>
      </c>
      <c r="J895" s="360"/>
    </row>
    <row r="896" spans="1:10" hidden="1" x14ac:dyDescent="0.2">
      <c r="A896" s="362"/>
      <c r="B896" s="399" t="e">
        <f>VLOOKUP(A896,Roster!A:B,2,FALSE)</f>
        <v>#N/A</v>
      </c>
      <c r="C896" s="363"/>
      <c r="D896" s="365"/>
      <c r="E896" s="377"/>
      <c r="F896" s="372"/>
      <c r="G896" s="372"/>
      <c r="I896" s="364">
        <f t="shared" si="13"/>
        <v>0</v>
      </c>
      <c r="J896" s="365"/>
    </row>
    <row r="897" spans="1:10" hidden="1" x14ac:dyDescent="0.2">
      <c r="A897" s="358"/>
      <c r="B897" s="398" t="e">
        <f>VLOOKUP(A897,Roster!A:B,2,FALSE)</f>
        <v>#N/A</v>
      </c>
      <c r="C897" s="366"/>
      <c r="D897" s="360"/>
      <c r="E897" s="376"/>
      <c r="F897" s="371"/>
      <c r="G897" s="371"/>
      <c r="H897" s="356"/>
      <c r="I897" s="361">
        <f t="shared" si="13"/>
        <v>0</v>
      </c>
      <c r="J897" s="360"/>
    </row>
    <row r="898" spans="1:10" hidden="1" x14ac:dyDescent="0.2">
      <c r="A898" s="362"/>
      <c r="B898" s="399" t="e">
        <f>VLOOKUP(A898,Roster!A:B,2,FALSE)</f>
        <v>#N/A</v>
      </c>
      <c r="C898" s="363"/>
      <c r="D898" s="365"/>
      <c r="E898" s="377"/>
      <c r="F898" s="372"/>
      <c r="G898" s="372"/>
      <c r="I898" s="364">
        <f t="shared" si="13"/>
        <v>0</v>
      </c>
      <c r="J898" s="365"/>
    </row>
    <row r="899" spans="1:10" hidden="1" x14ac:dyDescent="0.2">
      <c r="A899" s="360"/>
      <c r="B899" s="398" t="e">
        <f>VLOOKUP(A899,Roster!A:B,2,FALSE)</f>
        <v>#N/A</v>
      </c>
      <c r="C899" s="366"/>
      <c r="D899" s="360"/>
      <c r="E899" s="376"/>
      <c r="F899" s="371"/>
      <c r="G899" s="371"/>
      <c r="H899" s="356"/>
      <c r="I899" s="361">
        <f t="shared" si="13"/>
        <v>0</v>
      </c>
      <c r="J899" s="360"/>
    </row>
    <row r="900" spans="1:10" hidden="1" x14ac:dyDescent="0.2">
      <c r="A900" s="362"/>
      <c r="B900" s="399" t="e">
        <f>VLOOKUP(A900,Roster!A:B,2,FALSE)</f>
        <v>#N/A</v>
      </c>
      <c r="C900" s="363"/>
      <c r="D900" s="365"/>
      <c r="E900" s="377"/>
      <c r="F900" s="372"/>
      <c r="G900" s="372"/>
      <c r="I900" s="364">
        <f t="shared" ref="I900:I963" si="14">E900+F900+G900</f>
        <v>0</v>
      </c>
      <c r="J900" s="365"/>
    </row>
    <row r="901" spans="1:10" hidden="1" x14ac:dyDescent="0.2">
      <c r="A901" s="358"/>
      <c r="B901" s="398" t="e">
        <f>VLOOKUP(A901,Roster!A:B,2,FALSE)</f>
        <v>#N/A</v>
      </c>
      <c r="C901" s="366"/>
      <c r="D901" s="360"/>
      <c r="E901" s="376"/>
      <c r="F901" s="371"/>
      <c r="G901" s="371"/>
      <c r="H901" s="356"/>
      <c r="I901" s="361">
        <f t="shared" si="14"/>
        <v>0</v>
      </c>
      <c r="J901" s="360"/>
    </row>
    <row r="902" spans="1:10" hidden="1" x14ac:dyDescent="0.2">
      <c r="A902" s="367"/>
      <c r="B902" s="399" t="e">
        <f>VLOOKUP(A902,Roster!A:B,2,FALSE)</f>
        <v>#N/A</v>
      </c>
      <c r="C902" s="363"/>
      <c r="D902" s="365"/>
      <c r="E902" s="377"/>
      <c r="F902" s="372"/>
      <c r="G902" s="372"/>
      <c r="I902" s="364">
        <f t="shared" si="14"/>
        <v>0</v>
      </c>
      <c r="J902" s="365"/>
    </row>
    <row r="903" spans="1:10" hidden="1" x14ac:dyDescent="0.2">
      <c r="A903" s="358"/>
      <c r="B903" s="398" t="e">
        <f>VLOOKUP(A903,Roster!A:B,2,FALSE)</f>
        <v>#N/A</v>
      </c>
      <c r="C903" s="366"/>
      <c r="D903" s="360"/>
      <c r="E903" s="376"/>
      <c r="F903" s="371"/>
      <c r="G903" s="371"/>
      <c r="H903" s="356"/>
      <c r="I903" s="361">
        <f t="shared" si="14"/>
        <v>0</v>
      </c>
      <c r="J903" s="360"/>
    </row>
    <row r="904" spans="1:10" hidden="1" x14ac:dyDescent="0.2">
      <c r="A904" s="367"/>
      <c r="B904" s="399" t="e">
        <f>VLOOKUP(A904,Roster!A:B,2,FALSE)</f>
        <v>#N/A</v>
      </c>
      <c r="C904" s="363"/>
      <c r="D904" s="365"/>
      <c r="E904" s="377"/>
      <c r="F904" s="372"/>
      <c r="G904" s="372"/>
      <c r="I904" s="364">
        <f t="shared" si="14"/>
        <v>0</v>
      </c>
      <c r="J904" s="365"/>
    </row>
    <row r="905" spans="1:10" hidden="1" x14ac:dyDescent="0.2">
      <c r="A905" s="358"/>
      <c r="B905" s="398" t="e">
        <f>VLOOKUP(A905,Roster!A:B,2,FALSE)</f>
        <v>#N/A</v>
      </c>
      <c r="C905" s="366"/>
      <c r="D905" s="360"/>
      <c r="E905" s="376"/>
      <c r="F905" s="371"/>
      <c r="G905" s="371"/>
      <c r="H905" s="356"/>
      <c r="I905" s="361">
        <f t="shared" si="14"/>
        <v>0</v>
      </c>
      <c r="J905" s="360"/>
    </row>
    <row r="906" spans="1:10" hidden="1" x14ac:dyDescent="0.2">
      <c r="A906" s="367"/>
      <c r="B906" s="399" t="e">
        <f>VLOOKUP(A906,Roster!A:B,2,FALSE)</f>
        <v>#N/A</v>
      </c>
      <c r="C906" s="363"/>
      <c r="D906" s="365"/>
      <c r="E906" s="377"/>
      <c r="F906" s="372"/>
      <c r="G906" s="372"/>
      <c r="I906" s="364">
        <f t="shared" si="14"/>
        <v>0</v>
      </c>
      <c r="J906" s="365"/>
    </row>
    <row r="907" spans="1:10" hidden="1" x14ac:dyDescent="0.2">
      <c r="A907" s="358"/>
      <c r="B907" s="398" t="e">
        <f>VLOOKUP(A907,Roster!A:B,2,FALSE)</f>
        <v>#N/A</v>
      </c>
      <c r="C907" s="366"/>
      <c r="D907" s="360"/>
      <c r="E907" s="376"/>
      <c r="F907" s="371"/>
      <c r="G907" s="371"/>
      <c r="H907" s="356"/>
      <c r="I907" s="361">
        <f t="shared" si="14"/>
        <v>0</v>
      </c>
      <c r="J907" s="360"/>
    </row>
    <row r="908" spans="1:10" hidden="1" x14ac:dyDescent="0.2">
      <c r="A908" s="367"/>
      <c r="B908" s="399" t="e">
        <f>VLOOKUP(A908,Roster!A:B,2,FALSE)</f>
        <v>#N/A</v>
      </c>
      <c r="C908" s="363"/>
      <c r="D908" s="365"/>
      <c r="E908" s="377"/>
      <c r="F908" s="372"/>
      <c r="G908" s="372"/>
      <c r="I908" s="364">
        <f t="shared" si="14"/>
        <v>0</v>
      </c>
      <c r="J908" s="365"/>
    </row>
    <row r="909" spans="1:10" hidden="1" x14ac:dyDescent="0.2">
      <c r="A909" s="358"/>
      <c r="B909" s="398" t="e">
        <f>VLOOKUP(A909,Roster!A:B,2,FALSE)</f>
        <v>#N/A</v>
      </c>
      <c r="C909" s="366"/>
      <c r="D909" s="360"/>
      <c r="E909" s="376"/>
      <c r="F909" s="371"/>
      <c r="G909" s="371"/>
      <c r="H909" s="356"/>
      <c r="I909" s="361">
        <f t="shared" si="14"/>
        <v>0</v>
      </c>
      <c r="J909" s="360"/>
    </row>
    <row r="910" spans="1:10" hidden="1" x14ac:dyDescent="0.2">
      <c r="A910" s="367"/>
      <c r="B910" s="399" t="e">
        <f>VLOOKUP(A910,Roster!A:B,2,FALSE)</f>
        <v>#N/A</v>
      </c>
      <c r="C910" s="363"/>
      <c r="D910" s="365"/>
      <c r="E910" s="377"/>
      <c r="F910" s="372"/>
      <c r="G910" s="372"/>
      <c r="I910" s="364">
        <f t="shared" si="14"/>
        <v>0</v>
      </c>
      <c r="J910" s="365"/>
    </row>
    <row r="911" spans="1:10" hidden="1" x14ac:dyDescent="0.2">
      <c r="A911" s="358"/>
      <c r="B911" s="398" t="e">
        <f>VLOOKUP(A911,Roster!A:B,2,FALSE)</f>
        <v>#N/A</v>
      </c>
      <c r="C911" s="366"/>
      <c r="D911" s="360"/>
      <c r="E911" s="376"/>
      <c r="F911" s="371"/>
      <c r="G911" s="371"/>
      <c r="H911" s="356"/>
      <c r="I911" s="361">
        <f t="shared" si="14"/>
        <v>0</v>
      </c>
      <c r="J911" s="360"/>
    </row>
    <row r="912" spans="1:10" hidden="1" x14ac:dyDescent="0.2">
      <c r="A912" s="367"/>
      <c r="B912" s="399" t="e">
        <f>VLOOKUP(A912,Roster!A:B,2,FALSE)</f>
        <v>#N/A</v>
      </c>
      <c r="C912" s="363"/>
      <c r="D912" s="365"/>
      <c r="E912" s="377"/>
      <c r="F912" s="372"/>
      <c r="G912" s="372"/>
      <c r="I912" s="364">
        <f t="shared" si="14"/>
        <v>0</v>
      </c>
      <c r="J912" s="365"/>
    </row>
    <row r="913" spans="1:10" hidden="1" x14ac:dyDescent="0.2">
      <c r="A913" s="358"/>
      <c r="B913" s="398" t="e">
        <f>VLOOKUP(A913,Roster!A:B,2,FALSE)</f>
        <v>#N/A</v>
      </c>
      <c r="C913" s="366"/>
      <c r="D913" s="360"/>
      <c r="E913" s="376"/>
      <c r="F913" s="371"/>
      <c r="G913" s="371"/>
      <c r="H913" s="356"/>
      <c r="I913" s="361">
        <f t="shared" si="14"/>
        <v>0</v>
      </c>
      <c r="J913" s="360"/>
    </row>
    <row r="914" spans="1:10" hidden="1" x14ac:dyDescent="0.2">
      <c r="A914" s="367"/>
      <c r="B914" s="399" t="e">
        <f>VLOOKUP(A914,Roster!A:B,2,FALSE)</f>
        <v>#N/A</v>
      </c>
      <c r="C914" s="363"/>
      <c r="D914" s="365"/>
      <c r="E914" s="377"/>
      <c r="F914" s="372"/>
      <c r="G914" s="372"/>
      <c r="I914" s="364">
        <f t="shared" si="14"/>
        <v>0</v>
      </c>
      <c r="J914" s="365"/>
    </row>
    <row r="915" spans="1:10" hidden="1" x14ac:dyDescent="0.2">
      <c r="A915" s="358"/>
      <c r="B915" s="398" t="e">
        <f>VLOOKUP(A915,Roster!A:B,2,FALSE)</f>
        <v>#N/A</v>
      </c>
      <c r="C915" s="366"/>
      <c r="D915" s="360"/>
      <c r="E915" s="376"/>
      <c r="F915" s="371"/>
      <c r="G915" s="371"/>
      <c r="H915" s="356"/>
      <c r="I915" s="361">
        <f t="shared" si="14"/>
        <v>0</v>
      </c>
      <c r="J915" s="360"/>
    </row>
    <row r="916" spans="1:10" hidden="1" x14ac:dyDescent="0.2">
      <c r="A916" s="367"/>
      <c r="B916" s="399" t="e">
        <f>VLOOKUP(A916,Roster!A:B,2,FALSE)</f>
        <v>#N/A</v>
      </c>
      <c r="C916" s="363"/>
      <c r="D916" s="365"/>
      <c r="E916" s="377"/>
      <c r="F916" s="372"/>
      <c r="G916" s="372"/>
      <c r="I916" s="364">
        <f t="shared" si="14"/>
        <v>0</v>
      </c>
      <c r="J916" s="365"/>
    </row>
    <row r="917" spans="1:10" hidden="1" x14ac:dyDescent="0.2">
      <c r="A917" s="369"/>
      <c r="B917" s="398" t="e">
        <f>VLOOKUP(A917,Roster!A:B,2,FALSE)</f>
        <v>#N/A</v>
      </c>
      <c r="C917" s="366"/>
      <c r="D917" s="360"/>
      <c r="E917" s="376"/>
      <c r="F917" s="371"/>
      <c r="G917" s="371"/>
      <c r="H917" s="356"/>
      <c r="I917" s="361">
        <f t="shared" si="14"/>
        <v>0</v>
      </c>
      <c r="J917" s="360"/>
    </row>
    <row r="918" spans="1:10" hidden="1" x14ac:dyDescent="0.2">
      <c r="A918" s="370"/>
      <c r="B918" s="399" t="e">
        <f>VLOOKUP(A918,Roster!A:B,2,FALSE)</f>
        <v>#N/A</v>
      </c>
      <c r="C918" s="363"/>
      <c r="D918" s="365"/>
      <c r="E918" s="377"/>
      <c r="F918" s="372"/>
      <c r="G918" s="372"/>
      <c r="I918" s="364">
        <f t="shared" si="14"/>
        <v>0</v>
      </c>
      <c r="J918" s="365"/>
    </row>
    <row r="919" spans="1:10" hidden="1" x14ac:dyDescent="0.2">
      <c r="A919" s="369"/>
      <c r="B919" s="398" t="e">
        <f>VLOOKUP(A919,Roster!A:B,2,FALSE)</f>
        <v>#N/A</v>
      </c>
      <c r="C919" s="366"/>
      <c r="D919" s="360"/>
      <c r="E919" s="376"/>
      <c r="F919" s="371"/>
      <c r="G919" s="371"/>
      <c r="H919" s="356"/>
      <c r="I919" s="361">
        <f t="shared" si="14"/>
        <v>0</v>
      </c>
      <c r="J919" s="360"/>
    </row>
    <row r="920" spans="1:10" hidden="1" x14ac:dyDescent="0.2">
      <c r="A920" s="370"/>
      <c r="B920" s="399" t="e">
        <f>VLOOKUP(A920,Roster!A:B,2,FALSE)</f>
        <v>#N/A</v>
      </c>
      <c r="C920" s="363"/>
      <c r="D920" s="365"/>
      <c r="E920" s="377"/>
      <c r="F920" s="372"/>
      <c r="G920" s="372"/>
      <c r="I920" s="364">
        <f t="shared" si="14"/>
        <v>0</v>
      </c>
      <c r="J920" s="365"/>
    </row>
    <row r="921" spans="1:10" hidden="1" x14ac:dyDescent="0.2">
      <c r="A921" s="369"/>
      <c r="B921" s="398" t="e">
        <f>VLOOKUP(A921,Roster!A:B,2,FALSE)</f>
        <v>#N/A</v>
      </c>
      <c r="C921" s="366"/>
      <c r="D921" s="360"/>
      <c r="E921" s="376"/>
      <c r="F921" s="371"/>
      <c r="G921" s="371"/>
      <c r="H921" s="356"/>
      <c r="I921" s="361">
        <f t="shared" si="14"/>
        <v>0</v>
      </c>
      <c r="J921" s="360"/>
    </row>
    <row r="922" spans="1:10" hidden="1" x14ac:dyDescent="0.2">
      <c r="A922" s="370"/>
      <c r="B922" s="399" t="e">
        <f>VLOOKUP(A922,Roster!A:B,2,FALSE)</f>
        <v>#N/A</v>
      </c>
      <c r="C922" s="363"/>
      <c r="D922" s="365"/>
      <c r="E922" s="377"/>
      <c r="F922" s="372"/>
      <c r="G922" s="372"/>
      <c r="I922" s="364">
        <f t="shared" si="14"/>
        <v>0</v>
      </c>
      <c r="J922" s="365"/>
    </row>
    <row r="923" spans="1:10" hidden="1" x14ac:dyDescent="0.2">
      <c r="A923" s="369"/>
      <c r="B923" s="398" t="e">
        <f>VLOOKUP(A923,Roster!A:B,2,FALSE)</f>
        <v>#N/A</v>
      </c>
      <c r="C923" s="366"/>
      <c r="D923" s="360"/>
      <c r="E923" s="376"/>
      <c r="F923" s="371"/>
      <c r="G923" s="371"/>
      <c r="H923" s="356"/>
      <c r="I923" s="361">
        <f t="shared" si="14"/>
        <v>0</v>
      </c>
      <c r="J923" s="360"/>
    </row>
    <row r="924" spans="1:10" hidden="1" x14ac:dyDescent="0.2">
      <c r="A924" s="370"/>
      <c r="B924" s="399" t="e">
        <f>VLOOKUP(A924,Roster!A:B,2,FALSE)</f>
        <v>#N/A</v>
      </c>
      <c r="C924" s="363"/>
      <c r="D924" s="365"/>
      <c r="E924" s="377"/>
      <c r="F924" s="372"/>
      <c r="G924" s="372"/>
      <c r="I924" s="364">
        <f t="shared" si="14"/>
        <v>0</v>
      </c>
      <c r="J924" s="365"/>
    </row>
    <row r="925" spans="1:10" hidden="1" x14ac:dyDescent="0.2">
      <c r="A925" s="369"/>
      <c r="B925" s="398" t="e">
        <f>VLOOKUP(A925,Roster!A:B,2,FALSE)</f>
        <v>#N/A</v>
      </c>
      <c r="C925" s="366"/>
      <c r="D925" s="360"/>
      <c r="E925" s="376"/>
      <c r="F925" s="371"/>
      <c r="G925" s="371"/>
      <c r="H925" s="356"/>
      <c r="I925" s="361">
        <f t="shared" si="14"/>
        <v>0</v>
      </c>
      <c r="J925" s="360"/>
    </row>
    <row r="926" spans="1:10" hidden="1" x14ac:dyDescent="0.2">
      <c r="A926" s="370"/>
      <c r="B926" s="399" t="e">
        <f>VLOOKUP(A926,Roster!A:B,2,FALSE)</f>
        <v>#N/A</v>
      </c>
      <c r="C926" s="363"/>
      <c r="D926" s="365"/>
      <c r="E926" s="377"/>
      <c r="F926" s="372"/>
      <c r="G926" s="372"/>
      <c r="I926" s="364">
        <f t="shared" si="14"/>
        <v>0</v>
      </c>
      <c r="J926" s="365"/>
    </row>
    <row r="927" spans="1:10" hidden="1" x14ac:dyDescent="0.2">
      <c r="A927" s="369"/>
      <c r="B927" s="398" t="e">
        <f>VLOOKUP(A927,Roster!A:B,2,FALSE)</f>
        <v>#N/A</v>
      </c>
      <c r="C927" s="366"/>
      <c r="D927" s="360"/>
      <c r="E927" s="376"/>
      <c r="F927" s="371"/>
      <c r="G927" s="371"/>
      <c r="H927" s="356"/>
      <c r="I927" s="361">
        <f t="shared" si="14"/>
        <v>0</v>
      </c>
      <c r="J927" s="360"/>
    </row>
    <row r="928" spans="1:10" hidden="1" x14ac:dyDescent="0.2">
      <c r="A928" s="370"/>
      <c r="B928" s="399" t="e">
        <f>VLOOKUP(A928,Roster!A:B,2,FALSE)</f>
        <v>#N/A</v>
      </c>
      <c r="C928" s="363"/>
      <c r="D928" s="365"/>
      <c r="E928" s="377"/>
      <c r="F928" s="372"/>
      <c r="G928" s="372"/>
      <c r="I928" s="364">
        <f t="shared" si="14"/>
        <v>0</v>
      </c>
      <c r="J928" s="365"/>
    </row>
    <row r="929" spans="1:10" hidden="1" x14ac:dyDescent="0.2">
      <c r="A929" s="369"/>
      <c r="B929" s="398" t="e">
        <f>VLOOKUP(A929,Roster!A:B,2,FALSE)</f>
        <v>#N/A</v>
      </c>
      <c r="C929" s="366"/>
      <c r="D929" s="360"/>
      <c r="E929" s="376"/>
      <c r="F929" s="371"/>
      <c r="G929" s="371"/>
      <c r="H929" s="356"/>
      <c r="I929" s="361">
        <f t="shared" si="14"/>
        <v>0</v>
      </c>
      <c r="J929" s="360"/>
    </row>
    <row r="930" spans="1:10" hidden="1" x14ac:dyDescent="0.2">
      <c r="A930" s="370"/>
      <c r="B930" s="399" t="e">
        <f>VLOOKUP(A930,Roster!A:B,2,FALSE)</f>
        <v>#N/A</v>
      </c>
      <c r="C930" s="363"/>
      <c r="D930" s="365"/>
      <c r="E930" s="377"/>
      <c r="F930" s="372"/>
      <c r="G930" s="372"/>
      <c r="I930" s="364">
        <f t="shared" si="14"/>
        <v>0</v>
      </c>
      <c r="J930" s="365"/>
    </row>
    <row r="931" spans="1:10" hidden="1" x14ac:dyDescent="0.2">
      <c r="A931" s="369"/>
      <c r="B931" s="398" t="e">
        <f>VLOOKUP(A931,Roster!A:B,2,FALSE)</f>
        <v>#N/A</v>
      </c>
      <c r="C931" s="366"/>
      <c r="D931" s="360"/>
      <c r="E931" s="376"/>
      <c r="F931" s="371"/>
      <c r="G931" s="371"/>
      <c r="H931" s="356"/>
      <c r="I931" s="361">
        <f t="shared" si="14"/>
        <v>0</v>
      </c>
      <c r="J931" s="360"/>
    </row>
    <row r="932" spans="1:10" hidden="1" x14ac:dyDescent="0.2">
      <c r="A932" s="370"/>
      <c r="B932" s="399" t="e">
        <f>VLOOKUP(A932,Roster!A:B,2,FALSE)</f>
        <v>#N/A</v>
      </c>
      <c r="C932" s="363"/>
      <c r="D932" s="365"/>
      <c r="E932" s="377"/>
      <c r="F932" s="372"/>
      <c r="G932" s="372"/>
      <c r="I932" s="364">
        <f t="shared" si="14"/>
        <v>0</v>
      </c>
      <c r="J932" s="365"/>
    </row>
    <row r="933" spans="1:10" hidden="1" x14ac:dyDescent="0.2">
      <c r="A933" s="369"/>
      <c r="B933" s="398" t="e">
        <f>VLOOKUP(A933,Roster!A:B,2,FALSE)</f>
        <v>#N/A</v>
      </c>
      <c r="C933" s="366"/>
      <c r="D933" s="360"/>
      <c r="E933" s="376"/>
      <c r="F933" s="371"/>
      <c r="G933" s="371"/>
      <c r="H933" s="356"/>
      <c r="I933" s="361">
        <f t="shared" si="14"/>
        <v>0</v>
      </c>
      <c r="J933" s="360"/>
    </row>
    <row r="934" spans="1:10" hidden="1" x14ac:dyDescent="0.2">
      <c r="A934" s="370"/>
      <c r="B934" s="399" t="e">
        <f>VLOOKUP(A934,Roster!A:B,2,FALSE)</f>
        <v>#N/A</v>
      </c>
      <c r="C934" s="363"/>
      <c r="D934" s="365"/>
      <c r="E934" s="377"/>
      <c r="F934" s="372"/>
      <c r="G934" s="372"/>
      <c r="I934" s="364">
        <f t="shared" si="14"/>
        <v>0</v>
      </c>
      <c r="J934" s="365"/>
    </row>
    <row r="935" spans="1:10" hidden="1" x14ac:dyDescent="0.2">
      <c r="A935" s="369"/>
      <c r="B935" s="398" t="e">
        <f>VLOOKUP(A935,Roster!A:B,2,FALSE)</f>
        <v>#N/A</v>
      </c>
      <c r="C935" s="366"/>
      <c r="D935" s="360"/>
      <c r="E935" s="376"/>
      <c r="F935" s="371"/>
      <c r="G935" s="371"/>
      <c r="H935" s="356"/>
      <c r="I935" s="361">
        <f t="shared" si="14"/>
        <v>0</v>
      </c>
      <c r="J935" s="360"/>
    </row>
    <row r="936" spans="1:10" hidden="1" x14ac:dyDescent="0.2">
      <c r="A936" s="370"/>
      <c r="B936" s="399" t="e">
        <f>VLOOKUP(A936,Roster!A:B,2,FALSE)</f>
        <v>#N/A</v>
      </c>
      <c r="C936" s="363"/>
      <c r="D936" s="365"/>
      <c r="E936" s="377"/>
      <c r="F936" s="372"/>
      <c r="G936" s="372"/>
      <c r="I936" s="364">
        <f t="shared" si="14"/>
        <v>0</v>
      </c>
      <c r="J936" s="365"/>
    </row>
    <row r="937" spans="1:10" hidden="1" x14ac:dyDescent="0.2">
      <c r="A937" s="369"/>
      <c r="B937" s="398" t="e">
        <f>VLOOKUP(A937,Roster!A:B,2,FALSE)</f>
        <v>#N/A</v>
      </c>
      <c r="C937" s="366"/>
      <c r="D937" s="360"/>
      <c r="E937" s="376"/>
      <c r="F937" s="371"/>
      <c r="G937" s="371"/>
      <c r="H937" s="356"/>
      <c r="I937" s="361">
        <f t="shared" si="14"/>
        <v>0</v>
      </c>
      <c r="J937" s="360"/>
    </row>
    <row r="938" spans="1:10" hidden="1" x14ac:dyDescent="0.2">
      <c r="A938" s="370"/>
      <c r="B938" s="399" t="e">
        <f>VLOOKUP(A938,Roster!A:B,2,FALSE)</f>
        <v>#N/A</v>
      </c>
      <c r="C938" s="363"/>
      <c r="D938" s="365"/>
      <c r="E938" s="377"/>
      <c r="F938" s="372"/>
      <c r="G938" s="372"/>
      <c r="I938" s="364">
        <f t="shared" si="14"/>
        <v>0</v>
      </c>
      <c r="J938" s="365"/>
    </row>
    <row r="939" spans="1:10" hidden="1" x14ac:dyDescent="0.2">
      <c r="A939" s="369"/>
      <c r="B939" s="398" t="e">
        <f>VLOOKUP(A939,Roster!A:B,2,FALSE)</f>
        <v>#N/A</v>
      </c>
      <c r="C939" s="366"/>
      <c r="D939" s="360"/>
      <c r="E939" s="376"/>
      <c r="F939" s="371"/>
      <c r="G939" s="371"/>
      <c r="H939" s="356"/>
      <c r="I939" s="361">
        <f t="shared" si="14"/>
        <v>0</v>
      </c>
      <c r="J939" s="360"/>
    </row>
    <row r="940" spans="1:10" hidden="1" x14ac:dyDescent="0.2">
      <c r="A940" s="370"/>
      <c r="B940" s="399" t="e">
        <f>VLOOKUP(A940,Roster!A:B,2,FALSE)</f>
        <v>#N/A</v>
      </c>
      <c r="C940" s="363"/>
      <c r="D940" s="365"/>
      <c r="E940" s="377"/>
      <c r="F940" s="372"/>
      <c r="G940" s="372"/>
      <c r="I940" s="364">
        <f t="shared" si="14"/>
        <v>0</v>
      </c>
      <c r="J940" s="365"/>
    </row>
    <row r="941" spans="1:10" hidden="1" x14ac:dyDescent="0.2">
      <c r="A941" s="369"/>
      <c r="B941" s="398" t="e">
        <f>VLOOKUP(A941,Roster!A:B,2,FALSE)</f>
        <v>#N/A</v>
      </c>
      <c r="C941" s="366"/>
      <c r="D941" s="360"/>
      <c r="E941" s="376"/>
      <c r="F941" s="371"/>
      <c r="G941" s="371"/>
      <c r="H941" s="356"/>
      <c r="I941" s="361">
        <f t="shared" si="14"/>
        <v>0</v>
      </c>
      <c r="J941" s="360"/>
    </row>
    <row r="942" spans="1:10" hidden="1" x14ac:dyDescent="0.2">
      <c r="A942" s="370"/>
      <c r="B942" s="399" t="e">
        <f>VLOOKUP(A942,Roster!A:B,2,FALSE)</f>
        <v>#N/A</v>
      </c>
      <c r="C942" s="363"/>
      <c r="D942" s="365"/>
      <c r="E942" s="377"/>
      <c r="F942" s="372"/>
      <c r="G942" s="372"/>
      <c r="I942" s="364">
        <f t="shared" si="14"/>
        <v>0</v>
      </c>
      <c r="J942" s="365"/>
    </row>
    <row r="943" spans="1:10" hidden="1" x14ac:dyDescent="0.2">
      <c r="A943" s="358"/>
      <c r="B943" s="398" t="e">
        <f>VLOOKUP(A943,Roster!A:B,2,FALSE)</f>
        <v>#N/A</v>
      </c>
      <c r="C943" s="366"/>
      <c r="D943" s="360"/>
      <c r="E943" s="376"/>
      <c r="F943" s="371"/>
      <c r="G943" s="371"/>
      <c r="H943" s="356"/>
      <c r="I943" s="361">
        <f t="shared" si="14"/>
        <v>0</v>
      </c>
      <c r="J943" s="360"/>
    </row>
    <row r="944" spans="1:10" hidden="1" x14ac:dyDescent="0.2">
      <c r="A944" s="367"/>
      <c r="B944" s="399" t="e">
        <f>VLOOKUP(A944,Roster!A:B,2,FALSE)</f>
        <v>#N/A</v>
      </c>
      <c r="C944" s="363"/>
      <c r="D944" s="365"/>
      <c r="E944" s="377"/>
      <c r="F944" s="372"/>
      <c r="G944" s="372"/>
      <c r="I944" s="364">
        <f t="shared" si="14"/>
        <v>0</v>
      </c>
      <c r="J944" s="365"/>
    </row>
    <row r="945" spans="1:10" hidden="1" x14ac:dyDescent="0.2">
      <c r="A945" s="358"/>
      <c r="B945" s="398" t="e">
        <f>VLOOKUP(A945,Roster!A:B,2,FALSE)</f>
        <v>#N/A</v>
      </c>
      <c r="C945" s="366"/>
      <c r="D945" s="360"/>
      <c r="E945" s="376"/>
      <c r="F945" s="371"/>
      <c r="G945" s="371"/>
      <c r="H945" s="356"/>
      <c r="I945" s="361">
        <f t="shared" si="14"/>
        <v>0</v>
      </c>
      <c r="J945" s="360"/>
    </row>
    <row r="946" spans="1:10" hidden="1" x14ac:dyDescent="0.2">
      <c r="A946" s="367"/>
      <c r="B946" s="399" t="e">
        <f>VLOOKUP(A946,Roster!A:B,2,FALSE)</f>
        <v>#N/A</v>
      </c>
      <c r="C946" s="363"/>
      <c r="D946" s="365"/>
      <c r="E946" s="377"/>
      <c r="F946" s="372"/>
      <c r="G946" s="372"/>
      <c r="I946" s="364">
        <f t="shared" si="14"/>
        <v>0</v>
      </c>
      <c r="J946" s="365"/>
    </row>
    <row r="947" spans="1:10" hidden="1" x14ac:dyDescent="0.2">
      <c r="A947" s="358"/>
      <c r="B947" s="398" t="e">
        <f>VLOOKUP(A947,Roster!A:B,2,FALSE)</f>
        <v>#N/A</v>
      </c>
      <c r="C947" s="366"/>
      <c r="D947" s="360"/>
      <c r="E947" s="376"/>
      <c r="F947" s="371"/>
      <c r="G947" s="371"/>
      <c r="H947" s="356"/>
      <c r="I947" s="361">
        <f t="shared" si="14"/>
        <v>0</v>
      </c>
      <c r="J947" s="360"/>
    </row>
    <row r="948" spans="1:10" hidden="1" x14ac:dyDescent="0.2">
      <c r="A948" s="367"/>
      <c r="B948" s="399" t="e">
        <f>VLOOKUP(A948,Roster!A:B,2,FALSE)</f>
        <v>#N/A</v>
      </c>
      <c r="C948" s="363"/>
      <c r="D948" s="365"/>
      <c r="E948" s="377"/>
      <c r="F948" s="372"/>
      <c r="G948" s="372"/>
      <c r="I948" s="364">
        <f t="shared" si="14"/>
        <v>0</v>
      </c>
      <c r="J948" s="365"/>
    </row>
    <row r="949" spans="1:10" hidden="1" x14ac:dyDescent="0.2">
      <c r="A949" s="369"/>
      <c r="B949" s="398" t="e">
        <f>VLOOKUP(A949,Roster!A:B,2,FALSE)</f>
        <v>#N/A</v>
      </c>
      <c r="C949" s="366"/>
      <c r="D949" s="360"/>
      <c r="E949" s="376"/>
      <c r="F949" s="371"/>
      <c r="G949" s="371"/>
      <c r="H949" s="356"/>
      <c r="I949" s="361">
        <f t="shared" si="14"/>
        <v>0</v>
      </c>
      <c r="J949" s="360"/>
    </row>
    <row r="950" spans="1:10" hidden="1" x14ac:dyDescent="0.2">
      <c r="A950" s="370"/>
      <c r="B950" s="399" t="e">
        <f>VLOOKUP(A950,Roster!A:B,2,FALSE)</f>
        <v>#N/A</v>
      </c>
      <c r="C950" s="363"/>
      <c r="D950" s="365"/>
      <c r="E950" s="377"/>
      <c r="F950" s="372"/>
      <c r="G950" s="372"/>
      <c r="I950" s="364">
        <f t="shared" si="14"/>
        <v>0</v>
      </c>
      <c r="J950" s="365"/>
    </row>
    <row r="951" spans="1:10" hidden="1" x14ac:dyDescent="0.2">
      <c r="A951" s="360"/>
      <c r="B951" s="398" t="e">
        <f>VLOOKUP(A951,Roster!A:B,2,FALSE)</f>
        <v>#N/A</v>
      </c>
      <c r="C951" s="366"/>
      <c r="D951" s="360"/>
      <c r="E951" s="376"/>
      <c r="F951" s="371"/>
      <c r="G951" s="371"/>
      <c r="H951" s="356"/>
      <c r="I951" s="361">
        <f t="shared" si="14"/>
        <v>0</v>
      </c>
      <c r="J951" s="360"/>
    </row>
    <row r="952" spans="1:10" hidden="1" x14ac:dyDescent="0.2">
      <c r="A952" s="365"/>
      <c r="B952" s="399" t="e">
        <f>VLOOKUP(A952,Roster!A:B,2,FALSE)</f>
        <v>#N/A</v>
      </c>
      <c r="C952" s="363"/>
      <c r="D952" s="365"/>
      <c r="E952" s="377"/>
      <c r="F952" s="372"/>
      <c r="G952" s="372"/>
      <c r="I952" s="364">
        <f t="shared" si="14"/>
        <v>0</v>
      </c>
      <c r="J952" s="365"/>
    </row>
    <row r="953" spans="1:10" hidden="1" x14ac:dyDescent="0.2">
      <c r="A953" s="360"/>
      <c r="B953" s="398" t="e">
        <f>VLOOKUP(A953,Roster!A:B,2,FALSE)</f>
        <v>#N/A</v>
      </c>
      <c r="C953" s="366"/>
      <c r="D953" s="360"/>
      <c r="E953" s="376"/>
      <c r="F953" s="371"/>
      <c r="G953" s="371"/>
      <c r="H953" s="356"/>
      <c r="I953" s="361">
        <f t="shared" si="14"/>
        <v>0</v>
      </c>
      <c r="J953" s="360"/>
    </row>
    <row r="954" spans="1:10" hidden="1" x14ac:dyDescent="0.2">
      <c r="A954" s="365"/>
      <c r="B954" s="399" t="e">
        <f>VLOOKUP(A954,Roster!A:B,2,FALSE)</f>
        <v>#N/A</v>
      </c>
      <c r="C954" s="363"/>
      <c r="D954" s="365"/>
      <c r="E954" s="377"/>
      <c r="F954" s="372"/>
      <c r="G954" s="372"/>
      <c r="I954" s="364">
        <f t="shared" si="14"/>
        <v>0</v>
      </c>
      <c r="J954" s="365"/>
    </row>
    <row r="955" spans="1:10" hidden="1" x14ac:dyDescent="0.2">
      <c r="A955" s="360"/>
      <c r="B955" s="398" t="e">
        <f>VLOOKUP(A955,Roster!A:B,2,FALSE)</f>
        <v>#N/A</v>
      </c>
      <c r="C955" s="366"/>
      <c r="D955" s="360"/>
      <c r="E955" s="376"/>
      <c r="F955" s="371"/>
      <c r="G955" s="371"/>
      <c r="H955" s="356"/>
      <c r="I955" s="361">
        <f t="shared" si="14"/>
        <v>0</v>
      </c>
      <c r="J955" s="360"/>
    </row>
    <row r="956" spans="1:10" hidden="1" x14ac:dyDescent="0.2">
      <c r="A956" s="365"/>
      <c r="B956" s="399" t="e">
        <f>VLOOKUP(A956,Roster!A:B,2,FALSE)</f>
        <v>#N/A</v>
      </c>
      <c r="C956" s="363"/>
      <c r="D956" s="365"/>
      <c r="E956" s="377"/>
      <c r="F956" s="372"/>
      <c r="G956" s="372"/>
      <c r="I956" s="364">
        <f t="shared" si="14"/>
        <v>0</v>
      </c>
      <c r="J956" s="365"/>
    </row>
    <row r="957" spans="1:10" hidden="1" x14ac:dyDescent="0.2">
      <c r="A957" s="360"/>
      <c r="B957" s="398" t="e">
        <f>VLOOKUP(A957,Roster!A:B,2,FALSE)</f>
        <v>#N/A</v>
      </c>
      <c r="C957" s="366"/>
      <c r="D957" s="360"/>
      <c r="E957" s="376"/>
      <c r="F957" s="371"/>
      <c r="G957" s="371"/>
      <c r="H957" s="356"/>
      <c r="I957" s="361">
        <f t="shared" si="14"/>
        <v>0</v>
      </c>
      <c r="J957" s="360"/>
    </row>
    <row r="958" spans="1:10" hidden="1" x14ac:dyDescent="0.2">
      <c r="A958" s="365"/>
      <c r="B958" s="399" t="e">
        <f>VLOOKUP(A958,Roster!A:B,2,FALSE)</f>
        <v>#N/A</v>
      </c>
      <c r="C958" s="363"/>
      <c r="D958" s="365"/>
      <c r="E958" s="377"/>
      <c r="F958" s="372"/>
      <c r="G958" s="372"/>
      <c r="I958" s="364">
        <f t="shared" si="14"/>
        <v>0</v>
      </c>
      <c r="J958" s="365"/>
    </row>
    <row r="959" spans="1:10" hidden="1" x14ac:dyDescent="0.2">
      <c r="A959" s="360"/>
      <c r="B959" s="398" t="e">
        <f>VLOOKUP(A959,Roster!A:B,2,FALSE)</f>
        <v>#N/A</v>
      </c>
      <c r="C959" s="366"/>
      <c r="D959" s="360"/>
      <c r="E959" s="376"/>
      <c r="F959" s="371"/>
      <c r="G959" s="371"/>
      <c r="H959" s="356"/>
      <c r="I959" s="361">
        <f t="shared" si="14"/>
        <v>0</v>
      </c>
      <c r="J959" s="360"/>
    </row>
    <row r="960" spans="1:10" hidden="1" x14ac:dyDescent="0.2">
      <c r="A960" s="365"/>
      <c r="B960" s="399" t="e">
        <f>VLOOKUP(A960,Roster!A:B,2,FALSE)</f>
        <v>#N/A</v>
      </c>
      <c r="C960" s="363"/>
      <c r="D960" s="365"/>
      <c r="E960" s="377"/>
      <c r="F960" s="372"/>
      <c r="G960" s="372"/>
      <c r="I960" s="364">
        <f t="shared" si="14"/>
        <v>0</v>
      </c>
      <c r="J960" s="365"/>
    </row>
    <row r="961" spans="1:10" hidden="1" x14ac:dyDescent="0.2">
      <c r="A961" s="360"/>
      <c r="B961" s="398" t="e">
        <f>VLOOKUP(A961,Roster!A:B,2,FALSE)</f>
        <v>#N/A</v>
      </c>
      <c r="C961" s="366"/>
      <c r="D961" s="360"/>
      <c r="E961" s="376"/>
      <c r="F961" s="371"/>
      <c r="G961" s="371"/>
      <c r="H961" s="356"/>
      <c r="I961" s="361">
        <f t="shared" si="14"/>
        <v>0</v>
      </c>
      <c r="J961" s="360"/>
    </row>
    <row r="962" spans="1:10" hidden="1" x14ac:dyDescent="0.2">
      <c r="A962" s="365"/>
      <c r="B962" s="399" t="e">
        <f>VLOOKUP(A962,Roster!A:B,2,FALSE)</f>
        <v>#N/A</v>
      </c>
      <c r="C962" s="363"/>
      <c r="D962" s="365"/>
      <c r="E962" s="377"/>
      <c r="F962" s="372"/>
      <c r="G962" s="372"/>
      <c r="I962" s="364">
        <f t="shared" si="14"/>
        <v>0</v>
      </c>
      <c r="J962" s="365"/>
    </row>
    <row r="963" spans="1:10" hidden="1" x14ac:dyDescent="0.2">
      <c r="A963" s="360"/>
      <c r="B963" s="398" t="e">
        <f>VLOOKUP(A963,Roster!A:B,2,FALSE)</f>
        <v>#N/A</v>
      </c>
      <c r="C963" s="366"/>
      <c r="D963" s="360"/>
      <c r="E963" s="376"/>
      <c r="F963" s="371"/>
      <c r="G963" s="371"/>
      <c r="H963" s="356"/>
      <c r="I963" s="361">
        <f t="shared" si="14"/>
        <v>0</v>
      </c>
      <c r="J963" s="360"/>
    </row>
    <row r="964" spans="1:10" hidden="1" x14ac:dyDescent="0.2">
      <c r="A964" s="365"/>
      <c r="B964" s="399" t="e">
        <f>VLOOKUP(A964,Roster!A:B,2,FALSE)</f>
        <v>#N/A</v>
      </c>
      <c r="C964" s="363"/>
      <c r="D964" s="365"/>
      <c r="E964" s="377"/>
      <c r="F964" s="372"/>
      <c r="G964" s="372"/>
      <c r="I964" s="364">
        <f t="shared" ref="I964:I1002" si="15">E964+F964+G964</f>
        <v>0</v>
      </c>
      <c r="J964" s="365"/>
    </row>
    <row r="965" spans="1:10" hidden="1" x14ac:dyDescent="0.2">
      <c r="A965" s="358"/>
      <c r="B965" s="398" t="e">
        <f>VLOOKUP(A965,Roster!A:B,2,FALSE)</f>
        <v>#N/A</v>
      </c>
      <c r="C965" s="366"/>
      <c r="D965" s="360"/>
      <c r="E965" s="376"/>
      <c r="F965" s="371"/>
      <c r="G965" s="371"/>
      <c r="H965" s="356"/>
      <c r="I965" s="361">
        <f t="shared" si="15"/>
        <v>0</v>
      </c>
      <c r="J965" s="360"/>
    </row>
    <row r="966" spans="1:10" hidden="1" x14ac:dyDescent="0.2">
      <c r="A966" s="362"/>
      <c r="B966" s="399" t="e">
        <f>VLOOKUP(A966,Roster!A:B,2,FALSE)</f>
        <v>#N/A</v>
      </c>
      <c r="C966" s="363"/>
      <c r="D966" s="365"/>
      <c r="E966" s="377"/>
      <c r="F966" s="372"/>
      <c r="G966" s="372"/>
      <c r="I966" s="364">
        <f t="shared" si="15"/>
        <v>0</v>
      </c>
      <c r="J966" s="365"/>
    </row>
    <row r="967" spans="1:10" hidden="1" x14ac:dyDescent="0.2">
      <c r="A967" s="360"/>
      <c r="B967" s="398" t="e">
        <f>VLOOKUP(A967,Roster!A:B,2,FALSE)</f>
        <v>#N/A</v>
      </c>
      <c r="C967" s="366"/>
      <c r="D967" s="360"/>
      <c r="E967" s="376"/>
      <c r="F967" s="371"/>
      <c r="G967" s="371"/>
      <c r="H967" s="356"/>
      <c r="I967" s="361">
        <f t="shared" si="15"/>
        <v>0</v>
      </c>
      <c r="J967" s="360"/>
    </row>
    <row r="968" spans="1:10" hidden="1" x14ac:dyDescent="0.2">
      <c r="A968" s="362"/>
      <c r="B968" s="399" t="e">
        <f>VLOOKUP(A968,Roster!A:B,2,FALSE)</f>
        <v>#N/A</v>
      </c>
      <c r="C968" s="363"/>
      <c r="D968" s="365"/>
      <c r="E968" s="377"/>
      <c r="F968" s="372"/>
      <c r="G968" s="372"/>
      <c r="I968" s="364">
        <f t="shared" si="15"/>
        <v>0</v>
      </c>
      <c r="J968" s="365"/>
    </row>
    <row r="969" spans="1:10" hidden="1" x14ac:dyDescent="0.2">
      <c r="A969" s="360"/>
      <c r="B969" s="398" t="e">
        <f>VLOOKUP(A969,Roster!A:B,2,FALSE)</f>
        <v>#N/A</v>
      </c>
      <c r="C969" s="366"/>
      <c r="D969" s="360"/>
      <c r="E969" s="376"/>
      <c r="F969" s="371"/>
      <c r="G969" s="371"/>
      <c r="H969" s="356"/>
      <c r="I969" s="361">
        <f t="shared" si="15"/>
        <v>0</v>
      </c>
      <c r="J969" s="360"/>
    </row>
    <row r="970" spans="1:10" hidden="1" x14ac:dyDescent="0.2">
      <c r="A970" s="362"/>
      <c r="B970" s="399" t="e">
        <f>VLOOKUP(A970,Roster!A:B,2,FALSE)</f>
        <v>#N/A</v>
      </c>
      <c r="C970" s="363"/>
      <c r="D970" s="365"/>
      <c r="E970" s="377"/>
      <c r="F970" s="372"/>
      <c r="G970" s="372"/>
      <c r="I970" s="364">
        <f t="shared" si="15"/>
        <v>0</v>
      </c>
      <c r="J970" s="365"/>
    </row>
    <row r="971" spans="1:10" hidden="1" x14ac:dyDescent="0.2">
      <c r="A971" s="358"/>
      <c r="B971" s="398" t="e">
        <f>VLOOKUP(A971,Roster!A:B,2,FALSE)</f>
        <v>#N/A</v>
      </c>
      <c r="C971" s="366"/>
      <c r="D971" s="360"/>
      <c r="E971" s="376"/>
      <c r="F971" s="371"/>
      <c r="G971" s="371"/>
      <c r="H971" s="356"/>
      <c r="I971" s="361">
        <f t="shared" si="15"/>
        <v>0</v>
      </c>
      <c r="J971" s="360"/>
    </row>
    <row r="972" spans="1:10" hidden="1" x14ac:dyDescent="0.2">
      <c r="A972" s="362"/>
      <c r="B972" s="399" t="e">
        <f>VLOOKUP(A972,Roster!A:B,2,FALSE)</f>
        <v>#N/A</v>
      </c>
      <c r="C972" s="363"/>
      <c r="D972" s="365"/>
      <c r="E972" s="377"/>
      <c r="F972" s="372"/>
      <c r="G972" s="372"/>
      <c r="I972" s="364">
        <f t="shared" si="15"/>
        <v>0</v>
      </c>
      <c r="J972" s="365"/>
    </row>
    <row r="973" spans="1:10" hidden="1" x14ac:dyDescent="0.2">
      <c r="A973" s="360"/>
      <c r="B973" s="398" t="e">
        <f>VLOOKUP(A973,Roster!A:B,2,FALSE)</f>
        <v>#N/A</v>
      </c>
      <c r="C973" s="366"/>
      <c r="D973" s="360"/>
      <c r="E973" s="376"/>
      <c r="F973" s="371"/>
      <c r="G973" s="371"/>
      <c r="H973" s="356"/>
      <c r="I973" s="361">
        <f t="shared" si="15"/>
        <v>0</v>
      </c>
      <c r="J973" s="360"/>
    </row>
    <row r="974" spans="1:10" hidden="1" x14ac:dyDescent="0.2">
      <c r="A974" s="362"/>
      <c r="B974" s="399" t="e">
        <f>VLOOKUP(A974,Roster!A:B,2,FALSE)</f>
        <v>#N/A</v>
      </c>
      <c r="C974" s="363"/>
      <c r="D974" s="365"/>
      <c r="E974" s="377"/>
      <c r="F974" s="372"/>
      <c r="G974" s="372"/>
      <c r="I974" s="364">
        <f t="shared" si="15"/>
        <v>0</v>
      </c>
      <c r="J974" s="365"/>
    </row>
    <row r="975" spans="1:10" hidden="1" x14ac:dyDescent="0.2">
      <c r="A975" s="358"/>
      <c r="B975" s="398" t="e">
        <f>VLOOKUP(A975,Roster!A:B,2,FALSE)</f>
        <v>#N/A</v>
      </c>
      <c r="C975" s="366"/>
      <c r="D975" s="360"/>
      <c r="E975" s="376"/>
      <c r="F975" s="371"/>
      <c r="G975" s="371"/>
      <c r="H975" s="356"/>
      <c r="I975" s="361">
        <f t="shared" si="15"/>
        <v>0</v>
      </c>
      <c r="J975" s="360"/>
    </row>
    <row r="976" spans="1:10" hidden="1" x14ac:dyDescent="0.2">
      <c r="A976" s="367"/>
      <c r="B976" s="399" t="e">
        <f>VLOOKUP(A976,Roster!A:B,2,FALSE)</f>
        <v>#N/A</v>
      </c>
      <c r="C976" s="363"/>
      <c r="D976" s="365"/>
      <c r="E976" s="377"/>
      <c r="F976" s="372"/>
      <c r="G976" s="372"/>
      <c r="I976" s="364">
        <f t="shared" si="15"/>
        <v>0</v>
      </c>
      <c r="J976" s="365"/>
    </row>
    <row r="977" spans="1:10" hidden="1" x14ac:dyDescent="0.2">
      <c r="A977" s="358"/>
      <c r="B977" s="398" t="e">
        <f>VLOOKUP(A977,Roster!A:B,2,FALSE)</f>
        <v>#N/A</v>
      </c>
      <c r="C977" s="366"/>
      <c r="D977" s="360"/>
      <c r="E977" s="376"/>
      <c r="F977" s="371"/>
      <c r="G977" s="371"/>
      <c r="H977" s="356"/>
      <c r="I977" s="361">
        <f t="shared" si="15"/>
        <v>0</v>
      </c>
      <c r="J977" s="360"/>
    </row>
    <row r="978" spans="1:10" hidden="1" x14ac:dyDescent="0.2">
      <c r="A978" s="367"/>
      <c r="B978" s="399" t="e">
        <f>VLOOKUP(A978,Roster!A:B,2,FALSE)</f>
        <v>#N/A</v>
      </c>
      <c r="C978" s="363"/>
      <c r="D978" s="365"/>
      <c r="E978" s="377"/>
      <c r="F978" s="372"/>
      <c r="G978" s="372"/>
      <c r="I978" s="364">
        <f t="shared" si="15"/>
        <v>0</v>
      </c>
      <c r="J978" s="365"/>
    </row>
    <row r="979" spans="1:10" hidden="1" x14ac:dyDescent="0.2">
      <c r="A979" s="358"/>
      <c r="B979" s="398" t="e">
        <f>VLOOKUP(A979,Roster!A:B,2,FALSE)</f>
        <v>#N/A</v>
      </c>
      <c r="C979" s="366"/>
      <c r="D979" s="360"/>
      <c r="E979" s="376"/>
      <c r="F979" s="371"/>
      <c r="G979" s="371"/>
      <c r="H979" s="356"/>
      <c r="I979" s="361">
        <f t="shared" si="15"/>
        <v>0</v>
      </c>
      <c r="J979" s="360"/>
    </row>
    <row r="980" spans="1:10" hidden="1" x14ac:dyDescent="0.2">
      <c r="A980" s="367"/>
      <c r="B980" s="399" t="e">
        <f>VLOOKUP(A980,Roster!A:B,2,FALSE)</f>
        <v>#N/A</v>
      </c>
      <c r="C980" s="363"/>
      <c r="D980" s="365"/>
      <c r="E980" s="377"/>
      <c r="F980" s="372"/>
      <c r="G980" s="372"/>
      <c r="I980" s="364">
        <f t="shared" si="15"/>
        <v>0</v>
      </c>
      <c r="J980" s="365"/>
    </row>
    <row r="981" spans="1:10" hidden="1" x14ac:dyDescent="0.2">
      <c r="A981" s="358"/>
      <c r="B981" s="398" t="e">
        <f>VLOOKUP(A981,Roster!A:B,2,FALSE)</f>
        <v>#N/A</v>
      </c>
      <c r="C981" s="366"/>
      <c r="D981" s="360"/>
      <c r="E981" s="376"/>
      <c r="F981" s="371"/>
      <c r="G981" s="371"/>
      <c r="H981" s="356"/>
      <c r="I981" s="361">
        <f t="shared" si="15"/>
        <v>0</v>
      </c>
      <c r="J981" s="360"/>
    </row>
    <row r="982" spans="1:10" hidden="1" x14ac:dyDescent="0.2">
      <c r="A982" s="367"/>
      <c r="B982" s="399" t="e">
        <f>VLOOKUP(A982,Roster!A:B,2,FALSE)</f>
        <v>#N/A</v>
      </c>
      <c r="C982" s="363"/>
      <c r="D982" s="365"/>
      <c r="E982" s="377"/>
      <c r="F982" s="372"/>
      <c r="G982" s="372"/>
      <c r="I982" s="364">
        <f t="shared" si="15"/>
        <v>0</v>
      </c>
      <c r="J982" s="365"/>
    </row>
    <row r="983" spans="1:10" hidden="1" x14ac:dyDescent="0.2">
      <c r="A983" s="358"/>
      <c r="B983" s="398" t="e">
        <f>VLOOKUP(A983,Roster!A:B,2,FALSE)</f>
        <v>#N/A</v>
      </c>
      <c r="C983" s="366"/>
      <c r="D983" s="360"/>
      <c r="E983" s="376"/>
      <c r="F983" s="371"/>
      <c r="G983" s="371"/>
      <c r="H983" s="356"/>
      <c r="I983" s="361">
        <f t="shared" si="15"/>
        <v>0</v>
      </c>
      <c r="J983" s="360"/>
    </row>
    <row r="984" spans="1:10" hidden="1" x14ac:dyDescent="0.2">
      <c r="A984" s="367"/>
      <c r="B984" s="399" t="e">
        <f>VLOOKUP(A984,Roster!A:B,2,FALSE)</f>
        <v>#N/A</v>
      </c>
      <c r="C984" s="363"/>
      <c r="D984" s="365"/>
      <c r="E984" s="377"/>
      <c r="F984" s="372"/>
      <c r="G984" s="372"/>
      <c r="I984" s="364">
        <f t="shared" si="15"/>
        <v>0</v>
      </c>
      <c r="J984" s="365"/>
    </row>
    <row r="985" spans="1:10" hidden="1" x14ac:dyDescent="0.2">
      <c r="A985" s="358"/>
      <c r="B985" s="398" t="e">
        <f>VLOOKUP(A985,Roster!A:B,2,FALSE)</f>
        <v>#N/A</v>
      </c>
      <c r="C985" s="366"/>
      <c r="D985" s="360"/>
      <c r="E985" s="376"/>
      <c r="F985" s="371"/>
      <c r="G985" s="371"/>
      <c r="H985" s="356"/>
      <c r="I985" s="361">
        <f t="shared" si="15"/>
        <v>0</v>
      </c>
      <c r="J985" s="360"/>
    </row>
    <row r="986" spans="1:10" hidden="1" x14ac:dyDescent="0.2">
      <c r="A986" s="367"/>
      <c r="B986" s="399" t="e">
        <f>VLOOKUP(A986,Roster!A:B,2,FALSE)</f>
        <v>#N/A</v>
      </c>
      <c r="C986" s="363"/>
      <c r="D986" s="365"/>
      <c r="E986" s="377"/>
      <c r="F986" s="372"/>
      <c r="G986" s="372"/>
      <c r="I986" s="364">
        <f t="shared" si="15"/>
        <v>0</v>
      </c>
      <c r="J986" s="365"/>
    </row>
    <row r="987" spans="1:10" hidden="1" x14ac:dyDescent="0.2">
      <c r="A987" s="358"/>
      <c r="B987" s="398" t="e">
        <f>VLOOKUP(A987,Roster!A:B,2,FALSE)</f>
        <v>#N/A</v>
      </c>
      <c r="C987" s="366"/>
      <c r="D987" s="360"/>
      <c r="E987" s="376"/>
      <c r="F987" s="371"/>
      <c r="G987" s="371"/>
      <c r="H987" s="356"/>
      <c r="I987" s="361">
        <f t="shared" si="15"/>
        <v>0</v>
      </c>
      <c r="J987" s="360"/>
    </row>
    <row r="988" spans="1:10" hidden="1" x14ac:dyDescent="0.2">
      <c r="A988" s="367"/>
      <c r="B988" s="399" t="e">
        <f>VLOOKUP(A988,Roster!A:B,2,FALSE)</f>
        <v>#N/A</v>
      </c>
      <c r="C988" s="363"/>
      <c r="D988" s="365"/>
      <c r="E988" s="377"/>
      <c r="F988" s="372"/>
      <c r="G988" s="372"/>
      <c r="I988" s="364">
        <f t="shared" si="15"/>
        <v>0</v>
      </c>
      <c r="J988" s="365"/>
    </row>
    <row r="989" spans="1:10" hidden="1" x14ac:dyDescent="0.2">
      <c r="A989" s="358"/>
      <c r="B989" s="398" t="e">
        <f>VLOOKUP(A989,Roster!A:B,2,FALSE)</f>
        <v>#N/A</v>
      </c>
      <c r="C989" s="366"/>
      <c r="D989" s="360"/>
      <c r="E989" s="376"/>
      <c r="F989" s="371"/>
      <c r="G989" s="371"/>
      <c r="H989" s="356"/>
      <c r="I989" s="361">
        <f t="shared" si="15"/>
        <v>0</v>
      </c>
      <c r="J989" s="360"/>
    </row>
    <row r="990" spans="1:10" hidden="1" x14ac:dyDescent="0.2">
      <c r="A990" s="367"/>
      <c r="B990" s="399" t="e">
        <f>VLOOKUP(A990,Roster!A:B,2,FALSE)</f>
        <v>#N/A</v>
      </c>
      <c r="C990" s="363"/>
      <c r="D990" s="365"/>
      <c r="E990" s="377"/>
      <c r="F990" s="372"/>
      <c r="G990" s="372"/>
      <c r="I990" s="364">
        <f t="shared" si="15"/>
        <v>0</v>
      </c>
      <c r="J990" s="365"/>
    </row>
    <row r="991" spans="1:10" hidden="1" x14ac:dyDescent="0.2">
      <c r="A991" s="369"/>
      <c r="B991" s="398" t="e">
        <f>VLOOKUP(A991,Roster!A:B,2,FALSE)</f>
        <v>#N/A</v>
      </c>
      <c r="C991" s="366"/>
      <c r="D991" s="360"/>
      <c r="E991" s="376"/>
      <c r="F991" s="371"/>
      <c r="G991" s="371"/>
      <c r="H991" s="356"/>
      <c r="I991" s="361">
        <f t="shared" si="15"/>
        <v>0</v>
      </c>
      <c r="J991" s="360"/>
    </row>
    <row r="992" spans="1:10" hidden="1" x14ac:dyDescent="0.2">
      <c r="A992" s="370"/>
      <c r="B992" s="399" t="e">
        <f>VLOOKUP(A992,Roster!A:B,2,FALSE)</f>
        <v>#N/A</v>
      </c>
      <c r="C992" s="363"/>
      <c r="D992" s="365"/>
      <c r="E992" s="377"/>
      <c r="F992" s="372"/>
      <c r="G992" s="372"/>
      <c r="I992" s="364">
        <f t="shared" si="15"/>
        <v>0</v>
      </c>
      <c r="J992" s="365"/>
    </row>
    <row r="993" spans="1:10" hidden="1" x14ac:dyDescent="0.2">
      <c r="A993" s="369"/>
      <c r="B993" s="398" t="e">
        <f>VLOOKUP(A993,Roster!A:B,2,FALSE)</f>
        <v>#N/A</v>
      </c>
      <c r="C993" s="366"/>
      <c r="D993" s="360"/>
      <c r="E993" s="376"/>
      <c r="F993" s="371"/>
      <c r="G993" s="371"/>
      <c r="H993" s="356"/>
      <c r="I993" s="361">
        <f t="shared" si="15"/>
        <v>0</v>
      </c>
      <c r="J993" s="360"/>
    </row>
    <row r="994" spans="1:10" hidden="1" x14ac:dyDescent="0.2">
      <c r="A994" s="370"/>
      <c r="B994" s="399" t="e">
        <f>VLOOKUP(A994,Roster!A:B,2,FALSE)</f>
        <v>#N/A</v>
      </c>
      <c r="C994" s="363"/>
      <c r="D994" s="365"/>
      <c r="E994" s="377"/>
      <c r="F994" s="372"/>
      <c r="G994" s="372"/>
      <c r="I994" s="364">
        <f t="shared" si="15"/>
        <v>0</v>
      </c>
      <c r="J994" s="365"/>
    </row>
    <row r="995" spans="1:10" hidden="1" x14ac:dyDescent="0.2">
      <c r="A995" s="369"/>
      <c r="B995" s="398" t="e">
        <f>VLOOKUP(A995,Roster!A:B,2,FALSE)</f>
        <v>#N/A</v>
      </c>
      <c r="C995" s="366"/>
      <c r="D995" s="360"/>
      <c r="E995" s="376"/>
      <c r="F995" s="371"/>
      <c r="G995" s="371"/>
      <c r="H995" s="356"/>
      <c r="I995" s="361">
        <f t="shared" si="15"/>
        <v>0</v>
      </c>
      <c r="J995" s="360"/>
    </row>
    <row r="996" spans="1:10" hidden="1" x14ac:dyDescent="0.2">
      <c r="A996" s="370"/>
      <c r="B996" s="399" t="e">
        <f>VLOOKUP(A996,Roster!A:B,2,FALSE)</f>
        <v>#N/A</v>
      </c>
      <c r="C996" s="363"/>
      <c r="D996" s="365"/>
      <c r="E996" s="377"/>
      <c r="F996" s="372"/>
      <c r="G996" s="372"/>
      <c r="I996" s="364">
        <f t="shared" si="15"/>
        <v>0</v>
      </c>
      <c r="J996" s="365"/>
    </row>
    <row r="997" spans="1:10" hidden="1" x14ac:dyDescent="0.2">
      <c r="A997" s="369"/>
      <c r="B997" s="398" t="e">
        <f>VLOOKUP(A997,Roster!A:B,2,FALSE)</f>
        <v>#N/A</v>
      </c>
      <c r="C997" s="366"/>
      <c r="D997" s="360"/>
      <c r="E997" s="376"/>
      <c r="F997" s="371"/>
      <c r="G997" s="371"/>
      <c r="H997" s="356"/>
      <c r="I997" s="361">
        <f t="shared" si="15"/>
        <v>0</v>
      </c>
      <c r="J997" s="360"/>
    </row>
    <row r="998" spans="1:10" hidden="1" x14ac:dyDescent="0.2">
      <c r="A998" s="370"/>
      <c r="B998" s="399" t="e">
        <f>VLOOKUP(A998,Roster!A:B,2,FALSE)</f>
        <v>#N/A</v>
      </c>
      <c r="C998" s="363"/>
      <c r="D998" s="365"/>
      <c r="E998" s="377"/>
      <c r="F998" s="372"/>
      <c r="G998" s="372"/>
      <c r="I998" s="364">
        <f t="shared" si="15"/>
        <v>0</v>
      </c>
      <c r="J998" s="365"/>
    </row>
    <row r="999" spans="1:10" hidden="1" x14ac:dyDescent="0.2">
      <c r="A999" s="369"/>
      <c r="B999" s="398" t="e">
        <f>VLOOKUP(A999,Roster!A:B,2,FALSE)</f>
        <v>#N/A</v>
      </c>
      <c r="C999" s="366"/>
      <c r="D999" s="360"/>
      <c r="E999" s="376"/>
      <c r="F999" s="371"/>
      <c r="G999" s="371"/>
      <c r="H999" s="356"/>
      <c r="I999" s="361">
        <f t="shared" si="15"/>
        <v>0</v>
      </c>
      <c r="J999" s="360"/>
    </row>
    <row r="1000" spans="1:10" hidden="1" x14ac:dyDescent="0.2">
      <c r="A1000" s="370"/>
      <c r="B1000" s="399" t="e">
        <f>VLOOKUP(A1000,Roster!A:B,2,FALSE)</f>
        <v>#N/A</v>
      </c>
      <c r="C1000" s="363"/>
      <c r="D1000" s="365"/>
      <c r="E1000" s="377"/>
      <c r="F1000" s="372"/>
      <c r="G1000" s="372"/>
      <c r="I1000" s="364">
        <f t="shared" si="15"/>
        <v>0</v>
      </c>
      <c r="J1000" s="365"/>
    </row>
    <row r="1001" spans="1:10" hidden="1" x14ac:dyDescent="0.2">
      <c r="A1001" s="369"/>
      <c r="B1001" s="398" t="e">
        <f>VLOOKUP(A1001,Roster!A:B,2,FALSE)</f>
        <v>#N/A</v>
      </c>
      <c r="C1001" s="366"/>
      <c r="D1001" s="360"/>
      <c r="E1001" s="376"/>
      <c r="F1001" s="371"/>
      <c r="G1001" s="371"/>
      <c r="H1001" s="356"/>
      <c r="I1001" s="361">
        <f t="shared" si="15"/>
        <v>0</v>
      </c>
      <c r="J1001" s="360"/>
    </row>
    <row r="1002" spans="1:10" hidden="1" x14ac:dyDescent="0.2">
      <c r="A1002" s="370"/>
      <c r="B1002" s="399" t="e">
        <f>VLOOKUP(A1002,Roster!A:B,2,FALSE)</f>
        <v>#N/A</v>
      </c>
      <c r="C1002" s="363"/>
      <c r="D1002" s="365"/>
      <c r="E1002" s="377"/>
      <c r="F1002" s="372"/>
      <c r="G1002" s="372"/>
      <c r="I1002" s="364">
        <f t="shared" si="15"/>
        <v>0</v>
      </c>
      <c r="J1002" s="365"/>
    </row>
    <row r="1003" spans="1:10" x14ac:dyDescent="0.2">
      <c r="A1003" s="278" t="s">
        <v>135</v>
      </c>
    </row>
  </sheetData>
  <sheetProtection algorithmName="SHA-512" hashValue="BTYPs1f4hDMqRpZAl4mApBs9jnAqrNCFMieoTqmc9CZRGSatITxcRRgE930E7pzd4ErPxgtpEO6TJIe2KeddXA==" saltValue="knVGKjL8oFLJ5Y6vvDZ9Ow==" spinCount="100000" sheet="1" formatCells="0" formatColumns="0" formatRows="0" sort="0" autoFilter="0" pivotTables="0"/>
  <autoFilter ref="A2:J1002" xr:uid="{00000000-0001-0000-0100-000000000000}"/>
  <conditionalFormatting sqref="H1 G2:H2 D1:D1002 G1003:H1048576 H3:H1002 D1003:E1048576">
    <cfRule type="cellIs" dxfId="208" priority="29" operator="equal">
      <formula>0</formula>
    </cfRule>
  </conditionalFormatting>
  <conditionalFormatting sqref="J2">
    <cfRule type="cellIs" dxfId="207" priority="21" operator="equal">
      <formula>0</formula>
    </cfRule>
  </conditionalFormatting>
  <conditionalFormatting sqref="I1:I1048576">
    <cfRule type="cellIs" dxfId="206" priority="20" operator="greaterThan">
      <formula>0</formula>
    </cfRule>
  </conditionalFormatting>
  <conditionalFormatting sqref="E1:G1">
    <cfRule type="cellIs" dxfId="205" priority="19" operator="greaterThan">
      <formula>0</formula>
    </cfRule>
  </conditionalFormatting>
  <conditionalFormatting sqref="F2 F1003:F1048576">
    <cfRule type="cellIs" dxfId="204" priority="18" operator="equal">
      <formula>0</formula>
    </cfRule>
  </conditionalFormatting>
  <conditionalFormatting sqref="E2">
    <cfRule type="cellIs" dxfId="203" priority="17" operator="greaterThan">
      <formula>0</formula>
    </cfRule>
  </conditionalFormatting>
  <conditionalFormatting sqref="E3:G1002">
    <cfRule type="cellIs" dxfId="202" priority="16" operator="greaterThan">
      <formula>0</formula>
    </cfRule>
  </conditionalFormatting>
  <conditionalFormatting sqref="B1 B3:B1048576">
    <cfRule type="containsText" dxfId="201" priority="9" operator="containsText" text="1">
      <formula>NOT(ISERROR(SEARCH("1",B1)))</formula>
    </cfRule>
    <cfRule type="containsText" dxfId="200" priority="10" operator="containsText" text="y">
      <formula>NOT(ISERROR(SEARCH("y",B1)))</formula>
    </cfRule>
    <cfRule type="containsText" dxfId="199" priority="11" operator="containsText" text="u">
      <formula>NOT(ISERROR(SEARCH("u",B1)))</formula>
    </cfRule>
    <cfRule type="containsText" dxfId="198" priority="12" operator="containsText" text="o">
      <formula>NOT(ISERROR(SEARCH("o",B1)))</formula>
    </cfRule>
    <cfRule type="containsText" dxfId="197" priority="13" operator="containsText" text="i">
      <formula>NOT(ISERROR(SEARCH("i",B1)))</formula>
    </cfRule>
    <cfRule type="containsText" dxfId="196" priority="14" operator="containsText" text="e">
      <formula>NOT(ISERROR(SEARCH("e",B1)))</formula>
    </cfRule>
    <cfRule type="containsText" dxfId="195" priority="15" operator="containsText" text="a">
      <formula>NOT(ISERROR(SEARCH("a",B1)))</formula>
    </cfRule>
  </conditionalFormatting>
  <conditionalFormatting sqref="B1:B1048576">
    <cfRule type="containsText" dxfId="194" priority="1" operator="containsText" text="9">
      <formula>NOT(ISERROR(SEARCH("9",B1)))</formula>
    </cfRule>
    <cfRule type="containsText" dxfId="193" priority="2" operator="containsText" text="8">
      <formula>NOT(ISERROR(SEARCH("8",B1)))</formula>
    </cfRule>
    <cfRule type="containsText" dxfId="192" priority="3" operator="containsText" text="7">
      <formula>NOT(ISERROR(SEARCH("7",B1)))</formula>
    </cfRule>
    <cfRule type="containsText" dxfId="191" priority="4" operator="containsText" text="6">
      <formula>NOT(ISERROR(SEARCH("6",B1)))</formula>
    </cfRule>
    <cfRule type="containsText" dxfId="190" priority="5" operator="containsText" text="5">
      <formula>NOT(ISERROR(SEARCH("5",B1)))</formula>
    </cfRule>
    <cfRule type="containsText" dxfId="189" priority="6" operator="containsText" text="4">
      <formula>NOT(ISERROR(SEARCH("4",B1)))</formula>
    </cfRule>
    <cfRule type="containsText" dxfId="188" priority="7" operator="containsText" text="3">
      <formula>NOT(ISERROR(SEARCH("3",B1)))</formula>
    </cfRule>
    <cfRule type="containsText" dxfId="187" priority="8" operator="containsText" text="2">
      <formula>NOT(ISERROR(SEARCH("2",B1)))</formula>
    </cfRule>
  </conditionalFormatting>
  <pageMargins left="0.45" right="0.45" top="0.75" bottom="0.5" header="0.3" footer="0.3"/>
  <pageSetup orientation="landscape" horizontalDpi="0" verticalDpi="0"/>
  <ignoredErrors>
    <ignoredError sqref="B3:B1002"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227D-C40C-9A46-9DCE-574DB092762A}">
  <sheetPr>
    <tabColor theme="8" tint="-0.249977111117893"/>
  </sheetPr>
  <dimension ref="A1:Q81"/>
  <sheetViews>
    <sheetView showGridLines="0" zoomScaleNormal="100" workbookViewId="0">
      <pane xSplit="2" ySplit="2" topLeftCell="C3" activePane="bottomRight" state="frozen"/>
      <selection pane="topRight" activeCell="F1" sqref="F1"/>
      <selection pane="bottomLeft" activeCell="A3" sqref="A3"/>
      <selection pane="bottomRight" activeCell="A3" sqref="A3"/>
    </sheetView>
  </sheetViews>
  <sheetFormatPr baseColWidth="10" defaultColWidth="8.83203125" defaultRowHeight="16" x14ac:dyDescent="0.2"/>
  <cols>
    <col min="1" max="1" width="20.83203125" style="101" customWidth="1"/>
    <col min="2" max="2" width="15.83203125" style="101" customWidth="1"/>
    <col min="3" max="4" width="17.83203125" style="91" customWidth="1"/>
    <col min="5" max="5" width="17.83203125" style="114" customWidth="1"/>
    <col min="6" max="6" width="17.83203125" style="140" customWidth="1"/>
    <col min="7" max="7" width="17.83203125" style="17" customWidth="1"/>
    <col min="8" max="8" width="1.83203125" style="114" customWidth="1"/>
    <col min="9" max="9" width="11.5" style="159" customWidth="1"/>
    <col min="10" max="12" width="12.83203125" style="91" customWidth="1"/>
    <col min="13" max="13" width="16.83203125" style="91" customWidth="1"/>
    <col min="14" max="14" width="2.33203125" style="114" customWidth="1"/>
    <col min="15" max="15" width="7" style="89" customWidth="1"/>
    <col min="16" max="16" width="12.33203125" style="145" customWidth="1"/>
    <col min="17" max="17" width="10.83203125" style="145" customWidth="1"/>
    <col min="18" max="16384" width="8.83203125" style="91"/>
  </cols>
  <sheetData>
    <row r="1" spans="1:17" s="67" customFormat="1" ht="24" customHeight="1" thickBot="1" x14ac:dyDescent="0.3">
      <c r="A1" s="280" t="s">
        <v>160</v>
      </c>
      <c r="B1" s="355"/>
      <c r="C1" s="387">
        <f>SUM(C3:C100)</f>
        <v>0</v>
      </c>
      <c r="D1" s="387">
        <f>SUM(D3:D100)</f>
        <v>0</v>
      </c>
      <c r="E1" s="387">
        <f>SUM(E3:E100)</f>
        <v>0</v>
      </c>
      <c r="F1" s="387">
        <f>SUM(F3:F100)</f>
        <v>0</v>
      </c>
      <c r="G1" s="387">
        <f>SUM(G3:G100)</f>
        <v>0</v>
      </c>
      <c r="H1" s="69"/>
      <c r="I1" s="404" t="s">
        <v>91</v>
      </c>
      <c r="J1" s="388">
        <v>0.3</v>
      </c>
      <c r="K1" s="547">
        <v>0.35</v>
      </c>
      <c r="L1" s="548">
        <v>0.05</v>
      </c>
      <c r="M1" s="434">
        <f>SUM(M3:M77)</f>
        <v>0</v>
      </c>
      <c r="N1" s="143"/>
      <c r="O1" s="403" t="s">
        <v>159</v>
      </c>
      <c r="P1" s="279">
        <f>1-J1-L1</f>
        <v>0.64999999999999991</v>
      </c>
      <c r="Q1" s="279">
        <v>0.65</v>
      </c>
    </row>
    <row r="2" spans="1:17" s="58" customFormat="1" ht="41" thickTop="1" x14ac:dyDescent="0.2">
      <c r="A2" s="287" t="s">
        <v>3</v>
      </c>
      <c r="B2" s="357" t="str">
        <f>Roster!B2</f>
        <v>Den/Patrol</v>
      </c>
      <c r="C2" s="383" t="s">
        <v>158</v>
      </c>
      <c r="D2" s="384" t="s">
        <v>75</v>
      </c>
      <c r="E2" s="385" t="s">
        <v>96</v>
      </c>
      <c r="F2" s="426" t="s">
        <v>92</v>
      </c>
      <c r="G2" s="386" t="s">
        <v>146</v>
      </c>
      <c r="H2" s="147"/>
      <c r="I2" s="380"/>
      <c r="J2" s="427" t="s">
        <v>88</v>
      </c>
      <c r="K2" s="428" t="s">
        <v>92</v>
      </c>
      <c r="L2" s="549" t="s">
        <v>93</v>
      </c>
      <c r="M2" s="429" t="s">
        <v>167</v>
      </c>
      <c r="N2" s="144"/>
      <c r="O2" s="405" t="s">
        <v>134</v>
      </c>
      <c r="P2" s="274" t="s">
        <v>88</v>
      </c>
      <c r="Q2" s="274" t="s">
        <v>27</v>
      </c>
    </row>
    <row r="3" spans="1:17" s="138" customFormat="1" ht="18" customHeight="1" x14ac:dyDescent="0.2">
      <c r="A3" s="175">
        <f>Roster!A3</f>
        <v>0</v>
      </c>
      <c r="B3" s="395" t="e">
        <f>VLOOKUP(A3,Roster!A:B,2,FALSE)</f>
        <v>#N/A</v>
      </c>
      <c r="C3" s="381">
        <f>SUMIFS('Sales Details'!E:E,'Sales Details'!$A:$A,Totals_Cub!$A3)</f>
        <v>0</v>
      </c>
      <c r="D3" s="379">
        <f>SUMIFS('Sales Details'!F:F,'Sales Details'!$A:$A,Totals_Cub!$A3)</f>
        <v>0</v>
      </c>
      <c r="E3" s="379">
        <f>SUM(C3:D3)</f>
        <v>0</v>
      </c>
      <c r="F3" s="379">
        <f>SUMIFS('Sales Details'!G:G,'Sales Details'!$A:$A,Totals_Cub!$A3)</f>
        <v>0</v>
      </c>
      <c r="G3" s="382">
        <f t="shared" ref="G3" si="0">E3+F3</f>
        <v>0</v>
      </c>
      <c r="H3" s="136"/>
      <c r="I3" s="157"/>
      <c r="J3" s="177">
        <f>E3*J$1</f>
        <v>0</v>
      </c>
      <c r="K3" s="177">
        <f>F3*K$1</f>
        <v>0</v>
      </c>
      <c r="L3" s="177">
        <f>E3*L$1</f>
        <v>0</v>
      </c>
      <c r="M3" s="177">
        <f>SUM(J3:L3)</f>
        <v>0</v>
      </c>
      <c r="N3" s="166"/>
      <c r="O3" s="166"/>
      <c r="P3" s="167">
        <f t="shared" ref="P3:P17" si="1">E3*P$1</f>
        <v>0</v>
      </c>
      <c r="Q3" s="167">
        <f t="shared" ref="Q3:Q17" si="2">F3*Q$1</f>
        <v>0</v>
      </c>
    </row>
    <row r="4" spans="1:17" s="142" customFormat="1" ht="18" customHeight="1" x14ac:dyDescent="0.2">
      <c r="A4" s="179">
        <f>Roster!A4</f>
        <v>0</v>
      </c>
      <c r="B4" s="396" t="e">
        <f>VLOOKUP(A4,Roster!A:B,2,FALSE)</f>
        <v>#N/A</v>
      </c>
      <c r="C4" s="180">
        <f>SUMIFS('Sales Details'!E:E,'Sales Details'!$A:$A,Totals_Cub!$A4)</f>
        <v>0</v>
      </c>
      <c r="D4" s="181">
        <f>SUMIFS('Sales Details'!F:F,'Sales Details'!$A:$A,Totals_Cub!$A4)</f>
        <v>0</v>
      </c>
      <c r="E4" s="181">
        <f t="shared" ref="E4:E5" si="3">SUM(C4:D4)</f>
        <v>0</v>
      </c>
      <c r="F4" s="181">
        <f>SUMIFS('Sales Details'!G:G,'Sales Details'!$A:$A,Totals_Cub!$A4)</f>
        <v>0</v>
      </c>
      <c r="G4" s="182">
        <f t="shared" ref="G4:G5" si="4">E4+F4</f>
        <v>0</v>
      </c>
      <c r="H4" s="136"/>
      <c r="I4" s="157"/>
      <c r="J4" s="181">
        <f t="shared" ref="J4:K17" si="5">E4*J$1</f>
        <v>0</v>
      </c>
      <c r="K4" s="181">
        <f t="shared" si="5"/>
        <v>0</v>
      </c>
      <c r="L4" s="181">
        <f t="shared" ref="L4:L17" si="6">E4*L$1</f>
        <v>0</v>
      </c>
      <c r="M4" s="181">
        <f t="shared" ref="M4:M17" si="7">SUM(J4:L4)</f>
        <v>0</v>
      </c>
      <c r="N4" s="166"/>
      <c r="O4" s="166"/>
      <c r="P4" s="167">
        <f t="shared" si="1"/>
        <v>0</v>
      </c>
      <c r="Q4" s="167">
        <f t="shared" si="2"/>
        <v>0</v>
      </c>
    </row>
    <row r="5" spans="1:17" s="138" customFormat="1" ht="18" customHeight="1" x14ac:dyDescent="0.2">
      <c r="A5" s="175">
        <f>Roster!A5</f>
        <v>0</v>
      </c>
      <c r="B5" s="395" t="e">
        <f>VLOOKUP(A5,Roster!A:B,2,FALSE)</f>
        <v>#N/A</v>
      </c>
      <c r="C5" s="176">
        <f>SUMIFS('Sales Details'!E:E,'Sales Details'!$A:$A,Totals_Cub!$A5)</f>
        <v>0</v>
      </c>
      <c r="D5" s="177">
        <f>SUMIFS('Sales Details'!F:F,'Sales Details'!$A:$A,Totals_Cub!$A5)</f>
        <v>0</v>
      </c>
      <c r="E5" s="177">
        <f t="shared" si="3"/>
        <v>0</v>
      </c>
      <c r="F5" s="177">
        <f>SUMIFS('Sales Details'!G:G,'Sales Details'!$A:$A,Totals_Cub!$A5)</f>
        <v>0</v>
      </c>
      <c r="G5" s="178">
        <f t="shared" si="4"/>
        <v>0</v>
      </c>
      <c r="H5" s="136"/>
      <c r="I5" s="157"/>
      <c r="J5" s="177">
        <f t="shared" si="5"/>
        <v>0</v>
      </c>
      <c r="K5" s="177">
        <f t="shared" si="5"/>
        <v>0</v>
      </c>
      <c r="L5" s="177">
        <f t="shared" si="6"/>
        <v>0</v>
      </c>
      <c r="M5" s="177">
        <f t="shared" si="7"/>
        <v>0</v>
      </c>
      <c r="N5" s="166"/>
      <c r="O5" s="166"/>
      <c r="P5" s="167">
        <f t="shared" si="1"/>
        <v>0</v>
      </c>
      <c r="Q5" s="167">
        <f t="shared" si="2"/>
        <v>0</v>
      </c>
    </row>
    <row r="6" spans="1:17" s="142" customFormat="1" ht="18" customHeight="1" x14ac:dyDescent="0.2">
      <c r="A6" s="179">
        <f>Roster!A6</f>
        <v>0</v>
      </c>
      <c r="B6" s="396" t="e">
        <f>VLOOKUP(A6,Roster!A:B,2,FALSE)</f>
        <v>#N/A</v>
      </c>
      <c r="C6" s="180">
        <f>SUMIFS('Sales Details'!E:E,'Sales Details'!$A:$A,Totals_Cub!$A6)</f>
        <v>0</v>
      </c>
      <c r="D6" s="181">
        <f>SUMIFS('Sales Details'!F:F,'Sales Details'!$A:$A,Totals_Cub!$A6)</f>
        <v>0</v>
      </c>
      <c r="E6" s="181">
        <f t="shared" ref="E6:E69" si="8">SUM(C6:D6)</f>
        <v>0</v>
      </c>
      <c r="F6" s="181">
        <f>SUMIFS('Sales Details'!G:G,'Sales Details'!$A:$A,Totals_Cub!$A6)</f>
        <v>0</v>
      </c>
      <c r="G6" s="182">
        <f t="shared" ref="G6:G69" si="9">E6+F6</f>
        <v>0</v>
      </c>
      <c r="H6" s="136"/>
      <c r="I6" s="157"/>
      <c r="J6" s="181">
        <f t="shared" si="5"/>
        <v>0</v>
      </c>
      <c r="K6" s="181">
        <f t="shared" si="5"/>
        <v>0</v>
      </c>
      <c r="L6" s="181">
        <f t="shared" si="6"/>
        <v>0</v>
      </c>
      <c r="M6" s="181">
        <f t="shared" si="7"/>
        <v>0</v>
      </c>
      <c r="N6" s="166"/>
      <c r="O6" s="166"/>
      <c r="P6" s="167">
        <f t="shared" si="1"/>
        <v>0</v>
      </c>
      <c r="Q6" s="167">
        <f t="shared" si="2"/>
        <v>0</v>
      </c>
    </row>
    <row r="7" spans="1:17" s="138" customFormat="1" ht="18" customHeight="1" x14ac:dyDescent="0.2">
      <c r="A7" s="175">
        <f>Roster!A7</f>
        <v>0</v>
      </c>
      <c r="B7" s="395" t="e">
        <f>VLOOKUP(A7,Roster!A:B,2,FALSE)</f>
        <v>#N/A</v>
      </c>
      <c r="C7" s="176">
        <f>SUMIFS('Sales Details'!E:E,'Sales Details'!$A:$A,Totals_Cub!$A7)</f>
        <v>0</v>
      </c>
      <c r="D7" s="177">
        <f>SUMIFS('Sales Details'!F:F,'Sales Details'!$A:$A,Totals_Cub!$A7)</f>
        <v>0</v>
      </c>
      <c r="E7" s="177">
        <f t="shared" si="8"/>
        <v>0</v>
      </c>
      <c r="F7" s="177">
        <f>SUMIFS('Sales Details'!G:G,'Sales Details'!$A:$A,Totals_Cub!$A7)</f>
        <v>0</v>
      </c>
      <c r="G7" s="178">
        <f t="shared" si="9"/>
        <v>0</v>
      </c>
      <c r="H7" s="136"/>
      <c r="I7" s="157"/>
      <c r="J7" s="177">
        <f t="shared" si="5"/>
        <v>0</v>
      </c>
      <c r="K7" s="177">
        <f t="shared" si="5"/>
        <v>0</v>
      </c>
      <c r="L7" s="177">
        <f t="shared" si="6"/>
        <v>0</v>
      </c>
      <c r="M7" s="177">
        <f t="shared" si="7"/>
        <v>0</v>
      </c>
      <c r="N7" s="166"/>
      <c r="O7" s="166"/>
      <c r="P7" s="167">
        <f t="shared" si="1"/>
        <v>0</v>
      </c>
      <c r="Q7" s="167">
        <f t="shared" si="2"/>
        <v>0</v>
      </c>
    </row>
    <row r="8" spans="1:17" s="142" customFormat="1" ht="18" customHeight="1" x14ac:dyDescent="0.2">
      <c r="A8" s="179">
        <f>Roster!A8</f>
        <v>0</v>
      </c>
      <c r="B8" s="396" t="e">
        <f>VLOOKUP(A8,Roster!A:B,2,FALSE)</f>
        <v>#N/A</v>
      </c>
      <c r="C8" s="180">
        <f>SUMIFS('Sales Details'!E:E,'Sales Details'!$A:$A,Totals_Cub!$A8)</f>
        <v>0</v>
      </c>
      <c r="D8" s="181">
        <f>SUMIFS('Sales Details'!F:F,'Sales Details'!$A:$A,Totals_Cub!$A8)</f>
        <v>0</v>
      </c>
      <c r="E8" s="181">
        <f t="shared" si="8"/>
        <v>0</v>
      </c>
      <c r="F8" s="181">
        <f>SUMIFS('Sales Details'!G:G,'Sales Details'!$A:$A,Totals_Cub!$A8)</f>
        <v>0</v>
      </c>
      <c r="G8" s="182">
        <f t="shared" si="9"/>
        <v>0</v>
      </c>
      <c r="H8" s="136"/>
      <c r="I8" s="157"/>
      <c r="J8" s="181">
        <f t="shared" si="5"/>
        <v>0</v>
      </c>
      <c r="K8" s="181">
        <f t="shared" si="5"/>
        <v>0</v>
      </c>
      <c r="L8" s="181">
        <f t="shared" si="6"/>
        <v>0</v>
      </c>
      <c r="M8" s="181">
        <f t="shared" si="7"/>
        <v>0</v>
      </c>
      <c r="N8" s="166"/>
      <c r="O8" s="166"/>
      <c r="P8" s="167">
        <f t="shared" si="1"/>
        <v>0</v>
      </c>
      <c r="Q8" s="167">
        <f t="shared" si="2"/>
        <v>0</v>
      </c>
    </row>
    <row r="9" spans="1:17" s="138" customFormat="1" ht="18" customHeight="1" x14ac:dyDescent="0.2">
      <c r="A9" s="175">
        <f>Roster!A9</f>
        <v>0</v>
      </c>
      <c r="B9" s="395" t="e">
        <f>VLOOKUP(A9,Roster!A:B,2,FALSE)</f>
        <v>#N/A</v>
      </c>
      <c r="C9" s="176">
        <f>SUMIFS('Sales Details'!E:E,'Sales Details'!$A:$A,Totals_Cub!$A9)</f>
        <v>0</v>
      </c>
      <c r="D9" s="177">
        <f>SUMIFS('Sales Details'!F:F,'Sales Details'!$A:$A,Totals_Cub!$A9)</f>
        <v>0</v>
      </c>
      <c r="E9" s="177">
        <f t="shared" si="8"/>
        <v>0</v>
      </c>
      <c r="F9" s="177">
        <f>SUMIFS('Sales Details'!G:G,'Sales Details'!$A:$A,Totals_Cub!$A9)</f>
        <v>0</v>
      </c>
      <c r="G9" s="178">
        <f t="shared" si="9"/>
        <v>0</v>
      </c>
      <c r="H9" s="136"/>
      <c r="I9" s="157"/>
      <c r="J9" s="177">
        <f t="shared" si="5"/>
        <v>0</v>
      </c>
      <c r="K9" s="177">
        <f t="shared" si="5"/>
        <v>0</v>
      </c>
      <c r="L9" s="177">
        <f t="shared" si="6"/>
        <v>0</v>
      </c>
      <c r="M9" s="177">
        <f t="shared" si="7"/>
        <v>0</v>
      </c>
      <c r="N9" s="166"/>
      <c r="O9" s="166"/>
      <c r="P9" s="167">
        <f t="shared" si="1"/>
        <v>0</v>
      </c>
      <c r="Q9" s="167">
        <f t="shared" si="2"/>
        <v>0</v>
      </c>
    </row>
    <row r="10" spans="1:17" s="142" customFormat="1" ht="18" customHeight="1" x14ac:dyDescent="0.2">
      <c r="A10" s="179">
        <f>Roster!A10</f>
        <v>0</v>
      </c>
      <c r="B10" s="396" t="e">
        <f>VLOOKUP(A10,Roster!A:B,2,FALSE)</f>
        <v>#N/A</v>
      </c>
      <c r="C10" s="180">
        <f>SUMIFS('Sales Details'!E:E,'Sales Details'!$A:$A,Totals_Cub!$A10)</f>
        <v>0</v>
      </c>
      <c r="D10" s="181">
        <f>SUMIFS('Sales Details'!F:F,'Sales Details'!$A:$A,Totals_Cub!$A10)</f>
        <v>0</v>
      </c>
      <c r="E10" s="181">
        <f t="shared" si="8"/>
        <v>0</v>
      </c>
      <c r="F10" s="181">
        <f>SUMIFS('Sales Details'!G:G,'Sales Details'!$A:$A,Totals_Cub!$A10)</f>
        <v>0</v>
      </c>
      <c r="G10" s="182">
        <f t="shared" si="9"/>
        <v>0</v>
      </c>
      <c r="H10" s="136"/>
      <c r="I10" s="157"/>
      <c r="J10" s="181">
        <f t="shared" si="5"/>
        <v>0</v>
      </c>
      <c r="K10" s="181">
        <f t="shared" si="5"/>
        <v>0</v>
      </c>
      <c r="L10" s="181">
        <f t="shared" si="6"/>
        <v>0</v>
      </c>
      <c r="M10" s="181">
        <f t="shared" si="7"/>
        <v>0</v>
      </c>
      <c r="N10" s="166"/>
      <c r="O10" s="166"/>
      <c r="P10" s="167">
        <f t="shared" si="1"/>
        <v>0</v>
      </c>
      <c r="Q10" s="167">
        <f t="shared" si="2"/>
        <v>0</v>
      </c>
    </row>
    <row r="11" spans="1:17" s="138" customFormat="1" ht="18" customHeight="1" x14ac:dyDescent="0.2">
      <c r="A11" s="175">
        <f>Roster!A11</f>
        <v>0</v>
      </c>
      <c r="B11" s="395" t="e">
        <f>VLOOKUP(A11,Roster!A:B,2,FALSE)</f>
        <v>#N/A</v>
      </c>
      <c r="C11" s="176">
        <f>SUMIFS('Sales Details'!E:E,'Sales Details'!$A:$A,Totals_Cub!$A11)</f>
        <v>0</v>
      </c>
      <c r="D11" s="177">
        <f>SUMIFS('Sales Details'!F:F,'Sales Details'!$A:$A,Totals_Cub!$A11)</f>
        <v>0</v>
      </c>
      <c r="E11" s="177">
        <f t="shared" si="8"/>
        <v>0</v>
      </c>
      <c r="F11" s="177">
        <f>SUMIFS('Sales Details'!G:G,'Sales Details'!$A:$A,Totals_Cub!$A11)</f>
        <v>0</v>
      </c>
      <c r="G11" s="178">
        <f t="shared" si="9"/>
        <v>0</v>
      </c>
      <c r="H11" s="136"/>
      <c r="I11" s="157"/>
      <c r="J11" s="177">
        <f t="shared" si="5"/>
        <v>0</v>
      </c>
      <c r="K11" s="177">
        <f t="shared" si="5"/>
        <v>0</v>
      </c>
      <c r="L11" s="177">
        <f t="shared" si="6"/>
        <v>0</v>
      </c>
      <c r="M11" s="177">
        <f t="shared" si="7"/>
        <v>0</v>
      </c>
      <c r="N11" s="166"/>
      <c r="O11" s="166"/>
      <c r="P11" s="167">
        <f t="shared" si="1"/>
        <v>0</v>
      </c>
      <c r="Q11" s="167">
        <f t="shared" si="2"/>
        <v>0</v>
      </c>
    </row>
    <row r="12" spans="1:17" s="142" customFormat="1" ht="18" customHeight="1" x14ac:dyDescent="0.2">
      <c r="A12" s="179">
        <f>Roster!A12</f>
        <v>0</v>
      </c>
      <c r="B12" s="396" t="e">
        <f>VLOOKUP(A12,Roster!A:B,2,FALSE)</f>
        <v>#N/A</v>
      </c>
      <c r="C12" s="180">
        <f>SUMIFS('Sales Details'!E:E,'Sales Details'!$A:$A,Totals_Cub!$A12)</f>
        <v>0</v>
      </c>
      <c r="D12" s="181">
        <f>SUMIFS('Sales Details'!F:F,'Sales Details'!$A:$A,Totals_Cub!$A12)</f>
        <v>0</v>
      </c>
      <c r="E12" s="181">
        <f t="shared" si="8"/>
        <v>0</v>
      </c>
      <c r="F12" s="181">
        <f>SUMIFS('Sales Details'!G:G,'Sales Details'!$A:$A,Totals_Cub!$A12)</f>
        <v>0</v>
      </c>
      <c r="G12" s="182">
        <f t="shared" si="9"/>
        <v>0</v>
      </c>
      <c r="H12" s="136"/>
      <c r="I12" s="157"/>
      <c r="J12" s="181">
        <f t="shared" si="5"/>
        <v>0</v>
      </c>
      <c r="K12" s="181">
        <f t="shared" si="5"/>
        <v>0</v>
      </c>
      <c r="L12" s="181">
        <f t="shared" si="6"/>
        <v>0</v>
      </c>
      <c r="M12" s="181">
        <f t="shared" si="7"/>
        <v>0</v>
      </c>
      <c r="N12" s="166"/>
      <c r="O12" s="166"/>
      <c r="P12" s="167">
        <f t="shared" si="1"/>
        <v>0</v>
      </c>
      <c r="Q12" s="167">
        <f t="shared" si="2"/>
        <v>0</v>
      </c>
    </row>
    <row r="13" spans="1:17" s="138" customFormat="1" ht="18" customHeight="1" x14ac:dyDescent="0.2">
      <c r="A13" s="175">
        <f>Roster!A13</f>
        <v>0</v>
      </c>
      <c r="B13" s="395" t="e">
        <f>VLOOKUP(A13,Roster!A:B,2,FALSE)</f>
        <v>#N/A</v>
      </c>
      <c r="C13" s="176">
        <f>SUMIFS('Sales Details'!E:E,'Sales Details'!$A:$A,Totals_Cub!$A13)</f>
        <v>0</v>
      </c>
      <c r="D13" s="177">
        <f>SUMIFS('Sales Details'!F:F,'Sales Details'!$A:$A,Totals_Cub!$A13)</f>
        <v>0</v>
      </c>
      <c r="E13" s="177">
        <f t="shared" si="8"/>
        <v>0</v>
      </c>
      <c r="F13" s="177">
        <f>SUMIFS('Sales Details'!G:G,'Sales Details'!$A:$A,Totals_Cub!$A13)</f>
        <v>0</v>
      </c>
      <c r="G13" s="178">
        <f t="shared" si="9"/>
        <v>0</v>
      </c>
      <c r="H13" s="136"/>
      <c r="I13" s="157"/>
      <c r="J13" s="177">
        <f t="shared" si="5"/>
        <v>0</v>
      </c>
      <c r="K13" s="177">
        <f t="shared" si="5"/>
        <v>0</v>
      </c>
      <c r="L13" s="177">
        <f t="shared" si="6"/>
        <v>0</v>
      </c>
      <c r="M13" s="177">
        <f t="shared" si="7"/>
        <v>0</v>
      </c>
      <c r="N13" s="166"/>
      <c r="O13" s="166"/>
      <c r="P13" s="167">
        <f t="shared" si="1"/>
        <v>0</v>
      </c>
      <c r="Q13" s="167">
        <f t="shared" si="2"/>
        <v>0</v>
      </c>
    </row>
    <row r="14" spans="1:17" s="142" customFormat="1" ht="18" customHeight="1" x14ac:dyDescent="0.2">
      <c r="A14" s="179">
        <f>Roster!A14</f>
        <v>0</v>
      </c>
      <c r="B14" s="396" t="e">
        <f>VLOOKUP(A14,Roster!A:B,2,FALSE)</f>
        <v>#N/A</v>
      </c>
      <c r="C14" s="180">
        <f>SUMIFS('Sales Details'!E:E,'Sales Details'!$A:$A,Totals_Cub!$A14)</f>
        <v>0</v>
      </c>
      <c r="D14" s="181">
        <f>SUMIFS('Sales Details'!F:F,'Sales Details'!$A:$A,Totals_Cub!$A14)</f>
        <v>0</v>
      </c>
      <c r="E14" s="181">
        <f t="shared" si="8"/>
        <v>0</v>
      </c>
      <c r="F14" s="181">
        <f>SUMIFS('Sales Details'!G:G,'Sales Details'!$A:$A,Totals_Cub!$A14)</f>
        <v>0</v>
      </c>
      <c r="G14" s="182">
        <f t="shared" si="9"/>
        <v>0</v>
      </c>
      <c r="H14" s="136"/>
      <c r="I14" s="157"/>
      <c r="J14" s="181">
        <f t="shared" si="5"/>
        <v>0</v>
      </c>
      <c r="K14" s="181">
        <f t="shared" si="5"/>
        <v>0</v>
      </c>
      <c r="L14" s="181">
        <f t="shared" si="6"/>
        <v>0</v>
      </c>
      <c r="M14" s="181">
        <f t="shared" si="7"/>
        <v>0</v>
      </c>
      <c r="N14" s="166"/>
      <c r="O14" s="166"/>
      <c r="P14" s="167">
        <f t="shared" si="1"/>
        <v>0</v>
      </c>
      <c r="Q14" s="167">
        <f t="shared" si="2"/>
        <v>0</v>
      </c>
    </row>
    <row r="15" spans="1:17" s="138" customFormat="1" ht="18" customHeight="1" x14ac:dyDescent="0.2">
      <c r="A15" s="175">
        <f>Roster!A15</f>
        <v>0</v>
      </c>
      <c r="B15" s="395" t="e">
        <f>VLOOKUP(A15,Roster!A:B,2,FALSE)</f>
        <v>#N/A</v>
      </c>
      <c r="C15" s="176">
        <f>SUMIFS('Sales Details'!E:E,'Sales Details'!$A:$A,Totals_Cub!$A15)</f>
        <v>0</v>
      </c>
      <c r="D15" s="177">
        <f>SUMIFS('Sales Details'!F:F,'Sales Details'!$A:$A,Totals_Cub!$A15)</f>
        <v>0</v>
      </c>
      <c r="E15" s="177">
        <f t="shared" si="8"/>
        <v>0</v>
      </c>
      <c r="F15" s="177">
        <f>SUMIFS('Sales Details'!G:G,'Sales Details'!$A:$A,Totals_Cub!$A15)</f>
        <v>0</v>
      </c>
      <c r="G15" s="178">
        <f t="shared" si="9"/>
        <v>0</v>
      </c>
      <c r="H15" s="136"/>
      <c r="I15" s="157"/>
      <c r="J15" s="177">
        <f t="shared" si="5"/>
        <v>0</v>
      </c>
      <c r="K15" s="177">
        <f t="shared" si="5"/>
        <v>0</v>
      </c>
      <c r="L15" s="177">
        <f t="shared" si="6"/>
        <v>0</v>
      </c>
      <c r="M15" s="177">
        <f t="shared" si="7"/>
        <v>0</v>
      </c>
      <c r="N15" s="166"/>
      <c r="O15" s="166"/>
      <c r="P15" s="167">
        <f t="shared" si="1"/>
        <v>0</v>
      </c>
      <c r="Q15" s="167">
        <f t="shared" si="2"/>
        <v>0</v>
      </c>
    </row>
    <row r="16" spans="1:17" s="142" customFormat="1" ht="18" customHeight="1" x14ac:dyDescent="0.2">
      <c r="A16" s="179">
        <f>Roster!A16</f>
        <v>0</v>
      </c>
      <c r="B16" s="396" t="e">
        <f>VLOOKUP(A16,Roster!A:B,2,FALSE)</f>
        <v>#N/A</v>
      </c>
      <c r="C16" s="180">
        <f>SUMIFS('Sales Details'!E:E,'Sales Details'!$A:$A,Totals_Cub!$A16)</f>
        <v>0</v>
      </c>
      <c r="D16" s="181">
        <f>SUMIFS('Sales Details'!F:F,'Sales Details'!$A:$A,Totals_Cub!$A16)</f>
        <v>0</v>
      </c>
      <c r="E16" s="181">
        <f t="shared" si="8"/>
        <v>0</v>
      </c>
      <c r="F16" s="181">
        <f>SUMIFS('Sales Details'!G:G,'Sales Details'!$A:$A,Totals_Cub!$A16)</f>
        <v>0</v>
      </c>
      <c r="G16" s="182">
        <f t="shared" si="9"/>
        <v>0</v>
      </c>
      <c r="H16" s="136"/>
      <c r="I16" s="157"/>
      <c r="J16" s="181">
        <f t="shared" si="5"/>
        <v>0</v>
      </c>
      <c r="K16" s="181">
        <f t="shared" si="5"/>
        <v>0</v>
      </c>
      <c r="L16" s="181">
        <f t="shared" si="6"/>
        <v>0</v>
      </c>
      <c r="M16" s="181">
        <f t="shared" si="7"/>
        <v>0</v>
      </c>
      <c r="N16" s="166"/>
      <c r="O16" s="166"/>
      <c r="P16" s="167">
        <f t="shared" si="1"/>
        <v>0</v>
      </c>
      <c r="Q16" s="167">
        <f t="shared" si="2"/>
        <v>0</v>
      </c>
    </row>
    <row r="17" spans="1:17" s="138" customFormat="1" ht="18" customHeight="1" x14ac:dyDescent="0.2">
      <c r="A17" s="175">
        <f>Roster!A17</f>
        <v>0</v>
      </c>
      <c r="B17" s="395" t="e">
        <f>VLOOKUP(A17,Roster!A:B,2,FALSE)</f>
        <v>#N/A</v>
      </c>
      <c r="C17" s="176">
        <f>SUMIFS('Sales Details'!E:E,'Sales Details'!$A:$A,Totals_Cub!$A17)</f>
        <v>0</v>
      </c>
      <c r="D17" s="177">
        <f>SUMIFS('Sales Details'!F:F,'Sales Details'!$A:$A,Totals_Cub!$A17)</f>
        <v>0</v>
      </c>
      <c r="E17" s="177">
        <f t="shared" si="8"/>
        <v>0</v>
      </c>
      <c r="F17" s="177">
        <f>SUMIFS('Sales Details'!G:G,'Sales Details'!$A:$A,Totals_Cub!$A17)</f>
        <v>0</v>
      </c>
      <c r="G17" s="178">
        <f t="shared" si="9"/>
        <v>0</v>
      </c>
      <c r="H17" s="136"/>
      <c r="I17" s="157"/>
      <c r="J17" s="177">
        <f t="shared" si="5"/>
        <v>0</v>
      </c>
      <c r="K17" s="177">
        <f t="shared" si="5"/>
        <v>0</v>
      </c>
      <c r="L17" s="177">
        <f t="shared" si="6"/>
        <v>0</v>
      </c>
      <c r="M17" s="177">
        <f t="shared" si="7"/>
        <v>0</v>
      </c>
      <c r="N17" s="166"/>
      <c r="O17" s="166"/>
      <c r="P17" s="167">
        <f t="shared" si="1"/>
        <v>0</v>
      </c>
      <c r="Q17" s="167">
        <f t="shared" si="2"/>
        <v>0</v>
      </c>
    </row>
    <row r="18" spans="1:17" s="142" customFormat="1" ht="18" customHeight="1" x14ac:dyDescent="0.2">
      <c r="A18" s="179">
        <f>Roster!A18</f>
        <v>0</v>
      </c>
      <c r="B18" s="396" t="e">
        <f>VLOOKUP(A18,Roster!A:B,2,FALSE)</f>
        <v>#N/A</v>
      </c>
      <c r="C18" s="180">
        <f>SUMIFS('Sales Details'!E:E,'Sales Details'!$A:$A,Totals_Cub!$A18)</f>
        <v>0</v>
      </c>
      <c r="D18" s="181">
        <f>SUMIFS('Sales Details'!F:F,'Sales Details'!$A:$A,Totals_Cub!$A18)</f>
        <v>0</v>
      </c>
      <c r="E18" s="181">
        <f t="shared" si="8"/>
        <v>0</v>
      </c>
      <c r="F18" s="181">
        <f>SUMIFS('Sales Details'!G:G,'Sales Details'!$A:$A,Totals_Cub!$A18)</f>
        <v>0</v>
      </c>
      <c r="G18" s="182">
        <f t="shared" si="9"/>
        <v>0</v>
      </c>
      <c r="H18" s="136"/>
      <c r="I18" s="157"/>
      <c r="J18" s="181">
        <f t="shared" ref="J18:J60" si="10">E18*J$1</f>
        <v>0</v>
      </c>
      <c r="K18" s="181">
        <f t="shared" ref="K18:K60" si="11">F18*K$1</f>
        <v>0</v>
      </c>
      <c r="L18" s="181">
        <f t="shared" ref="L18:L60" si="12">E18*L$1</f>
        <v>0</v>
      </c>
      <c r="M18" s="181">
        <f t="shared" ref="M18:M60" si="13">SUM(J18:L18)</f>
        <v>0</v>
      </c>
      <c r="N18" s="166"/>
      <c r="O18" s="166"/>
      <c r="P18" s="167">
        <f t="shared" ref="P18:P60" si="14">E18*P$1</f>
        <v>0</v>
      </c>
      <c r="Q18" s="167">
        <f t="shared" ref="Q18:Q60" si="15">F18*Q$1</f>
        <v>0</v>
      </c>
    </row>
    <row r="19" spans="1:17" s="138" customFormat="1" ht="18" customHeight="1" x14ac:dyDescent="0.2">
      <c r="A19" s="175">
        <f>Roster!A19</f>
        <v>0</v>
      </c>
      <c r="B19" s="395" t="e">
        <f>VLOOKUP(A19,Roster!A:B,2,FALSE)</f>
        <v>#N/A</v>
      </c>
      <c r="C19" s="176">
        <f>SUMIFS('Sales Details'!E:E,'Sales Details'!$A:$A,Totals_Cub!$A19)</f>
        <v>0</v>
      </c>
      <c r="D19" s="177">
        <f>SUMIFS('Sales Details'!F:F,'Sales Details'!$A:$A,Totals_Cub!$A19)</f>
        <v>0</v>
      </c>
      <c r="E19" s="177">
        <f t="shared" si="8"/>
        <v>0</v>
      </c>
      <c r="F19" s="177">
        <f>SUMIFS('Sales Details'!G:G,'Sales Details'!$A:$A,Totals_Cub!$A19)</f>
        <v>0</v>
      </c>
      <c r="G19" s="178">
        <f t="shared" si="9"/>
        <v>0</v>
      </c>
      <c r="H19" s="136"/>
      <c r="I19" s="157"/>
      <c r="J19" s="177">
        <f t="shared" si="10"/>
        <v>0</v>
      </c>
      <c r="K19" s="177">
        <f t="shared" si="11"/>
        <v>0</v>
      </c>
      <c r="L19" s="177">
        <f t="shared" si="12"/>
        <v>0</v>
      </c>
      <c r="M19" s="177">
        <f t="shared" si="13"/>
        <v>0</v>
      </c>
      <c r="N19" s="166"/>
      <c r="O19" s="166"/>
      <c r="P19" s="167">
        <f t="shared" si="14"/>
        <v>0</v>
      </c>
      <c r="Q19" s="167">
        <f t="shared" si="15"/>
        <v>0</v>
      </c>
    </row>
    <row r="20" spans="1:17" s="142" customFormat="1" ht="18" customHeight="1" x14ac:dyDescent="0.2">
      <c r="A20" s="179">
        <f>Roster!A20</f>
        <v>0</v>
      </c>
      <c r="B20" s="396" t="e">
        <f>VLOOKUP(A20,Roster!A:B,2,FALSE)</f>
        <v>#N/A</v>
      </c>
      <c r="C20" s="180">
        <f>SUMIFS('Sales Details'!E:E,'Sales Details'!$A:$A,Totals_Cub!$A20)</f>
        <v>0</v>
      </c>
      <c r="D20" s="181">
        <f>SUMIFS('Sales Details'!F:F,'Sales Details'!$A:$A,Totals_Cub!$A20)</f>
        <v>0</v>
      </c>
      <c r="E20" s="181">
        <f t="shared" si="8"/>
        <v>0</v>
      </c>
      <c r="F20" s="181">
        <f>SUMIFS('Sales Details'!G:G,'Sales Details'!$A:$A,Totals_Cub!$A20)</f>
        <v>0</v>
      </c>
      <c r="G20" s="182">
        <f t="shared" si="9"/>
        <v>0</v>
      </c>
      <c r="H20" s="136"/>
      <c r="I20" s="157"/>
      <c r="J20" s="181">
        <f t="shared" si="10"/>
        <v>0</v>
      </c>
      <c r="K20" s="181">
        <f t="shared" si="11"/>
        <v>0</v>
      </c>
      <c r="L20" s="181">
        <f t="shared" si="12"/>
        <v>0</v>
      </c>
      <c r="M20" s="181">
        <f t="shared" si="13"/>
        <v>0</v>
      </c>
      <c r="N20" s="166"/>
      <c r="O20" s="166"/>
      <c r="P20" s="167">
        <f t="shared" si="14"/>
        <v>0</v>
      </c>
      <c r="Q20" s="167">
        <f t="shared" si="15"/>
        <v>0</v>
      </c>
    </row>
    <row r="21" spans="1:17" s="138" customFormat="1" ht="18" customHeight="1" x14ac:dyDescent="0.2">
      <c r="A21" s="175">
        <f>Roster!A21</f>
        <v>0</v>
      </c>
      <c r="B21" s="395" t="e">
        <f>VLOOKUP(A21,Roster!A:B,2,FALSE)</f>
        <v>#N/A</v>
      </c>
      <c r="C21" s="176">
        <f>SUMIFS('Sales Details'!E:E,'Sales Details'!$A:$A,Totals_Cub!$A21)</f>
        <v>0</v>
      </c>
      <c r="D21" s="177">
        <f>SUMIFS('Sales Details'!F:F,'Sales Details'!$A:$A,Totals_Cub!$A21)</f>
        <v>0</v>
      </c>
      <c r="E21" s="177">
        <f t="shared" si="8"/>
        <v>0</v>
      </c>
      <c r="F21" s="177">
        <f>SUMIFS('Sales Details'!G:G,'Sales Details'!$A:$A,Totals_Cub!$A21)</f>
        <v>0</v>
      </c>
      <c r="G21" s="178">
        <f t="shared" si="9"/>
        <v>0</v>
      </c>
      <c r="H21" s="136"/>
      <c r="I21" s="157"/>
      <c r="J21" s="177">
        <f t="shared" si="10"/>
        <v>0</v>
      </c>
      <c r="K21" s="177">
        <f t="shared" si="11"/>
        <v>0</v>
      </c>
      <c r="L21" s="177">
        <f t="shared" si="12"/>
        <v>0</v>
      </c>
      <c r="M21" s="177">
        <f t="shared" si="13"/>
        <v>0</v>
      </c>
      <c r="N21" s="166"/>
      <c r="O21" s="166"/>
      <c r="P21" s="167">
        <f t="shared" si="14"/>
        <v>0</v>
      </c>
      <c r="Q21" s="167">
        <f t="shared" si="15"/>
        <v>0</v>
      </c>
    </row>
    <row r="22" spans="1:17" s="142" customFormat="1" ht="18" customHeight="1" x14ac:dyDescent="0.2">
      <c r="A22" s="179">
        <f>Roster!A22</f>
        <v>0</v>
      </c>
      <c r="B22" s="396" t="e">
        <f>VLOOKUP(A22,Roster!A:B,2,FALSE)</f>
        <v>#N/A</v>
      </c>
      <c r="C22" s="180">
        <f>SUMIFS('Sales Details'!E:E,'Sales Details'!$A:$A,Totals_Cub!$A22)</f>
        <v>0</v>
      </c>
      <c r="D22" s="181">
        <f>SUMIFS('Sales Details'!F:F,'Sales Details'!$A:$A,Totals_Cub!$A22)</f>
        <v>0</v>
      </c>
      <c r="E22" s="181">
        <f t="shared" si="8"/>
        <v>0</v>
      </c>
      <c r="F22" s="181">
        <f>SUMIFS('Sales Details'!G:G,'Sales Details'!$A:$A,Totals_Cub!$A22)</f>
        <v>0</v>
      </c>
      <c r="G22" s="182">
        <f t="shared" si="9"/>
        <v>0</v>
      </c>
      <c r="H22" s="136"/>
      <c r="I22" s="157"/>
      <c r="J22" s="181">
        <f t="shared" si="10"/>
        <v>0</v>
      </c>
      <c r="K22" s="181">
        <f t="shared" si="11"/>
        <v>0</v>
      </c>
      <c r="L22" s="181">
        <f t="shared" si="12"/>
        <v>0</v>
      </c>
      <c r="M22" s="181">
        <f t="shared" si="13"/>
        <v>0</v>
      </c>
      <c r="N22" s="166"/>
      <c r="O22" s="166"/>
      <c r="P22" s="167">
        <f t="shared" si="14"/>
        <v>0</v>
      </c>
      <c r="Q22" s="167">
        <f t="shared" si="15"/>
        <v>0</v>
      </c>
    </row>
    <row r="23" spans="1:17" s="138" customFormat="1" ht="18" customHeight="1" x14ac:dyDescent="0.2">
      <c r="A23" s="175">
        <f>Roster!A23</f>
        <v>0</v>
      </c>
      <c r="B23" s="395" t="e">
        <f>VLOOKUP(A23,Roster!A:B,2,FALSE)</f>
        <v>#N/A</v>
      </c>
      <c r="C23" s="176">
        <f>SUMIFS('Sales Details'!E:E,'Sales Details'!$A:$A,Totals_Cub!$A23)</f>
        <v>0</v>
      </c>
      <c r="D23" s="177">
        <f>SUMIFS('Sales Details'!F:F,'Sales Details'!$A:$A,Totals_Cub!$A23)</f>
        <v>0</v>
      </c>
      <c r="E23" s="177">
        <f t="shared" si="8"/>
        <v>0</v>
      </c>
      <c r="F23" s="177">
        <f>SUMIFS('Sales Details'!G:G,'Sales Details'!$A:$A,Totals_Cub!$A23)</f>
        <v>0</v>
      </c>
      <c r="G23" s="178">
        <f t="shared" si="9"/>
        <v>0</v>
      </c>
      <c r="H23" s="136"/>
      <c r="I23" s="157"/>
      <c r="J23" s="177">
        <f t="shared" si="10"/>
        <v>0</v>
      </c>
      <c r="K23" s="177">
        <f t="shared" si="11"/>
        <v>0</v>
      </c>
      <c r="L23" s="177">
        <f t="shared" si="12"/>
        <v>0</v>
      </c>
      <c r="M23" s="177">
        <f t="shared" si="13"/>
        <v>0</v>
      </c>
      <c r="N23" s="166"/>
      <c r="O23" s="166"/>
      <c r="P23" s="167">
        <f t="shared" si="14"/>
        <v>0</v>
      </c>
      <c r="Q23" s="167">
        <f t="shared" si="15"/>
        <v>0</v>
      </c>
    </row>
    <row r="24" spans="1:17" s="142" customFormat="1" ht="18" customHeight="1" x14ac:dyDescent="0.2">
      <c r="A24" s="179">
        <f>Roster!A24</f>
        <v>0</v>
      </c>
      <c r="B24" s="396" t="e">
        <f>VLOOKUP(A24,Roster!A:B,2,FALSE)</f>
        <v>#N/A</v>
      </c>
      <c r="C24" s="180">
        <f>SUMIFS('Sales Details'!E:E,'Sales Details'!$A:$A,Totals_Cub!$A24)</f>
        <v>0</v>
      </c>
      <c r="D24" s="181">
        <f>SUMIFS('Sales Details'!F:F,'Sales Details'!$A:$A,Totals_Cub!$A24)</f>
        <v>0</v>
      </c>
      <c r="E24" s="181">
        <f t="shared" si="8"/>
        <v>0</v>
      </c>
      <c r="F24" s="181">
        <f>SUMIFS('Sales Details'!G:G,'Sales Details'!$A:$A,Totals_Cub!$A24)</f>
        <v>0</v>
      </c>
      <c r="G24" s="182">
        <f t="shared" si="9"/>
        <v>0</v>
      </c>
      <c r="H24" s="136"/>
      <c r="I24" s="157"/>
      <c r="J24" s="181">
        <f t="shared" si="10"/>
        <v>0</v>
      </c>
      <c r="K24" s="181">
        <f t="shared" si="11"/>
        <v>0</v>
      </c>
      <c r="L24" s="181">
        <f t="shared" si="12"/>
        <v>0</v>
      </c>
      <c r="M24" s="181">
        <f t="shared" si="13"/>
        <v>0</v>
      </c>
      <c r="N24" s="166"/>
      <c r="O24" s="166"/>
      <c r="P24" s="167">
        <f t="shared" si="14"/>
        <v>0</v>
      </c>
      <c r="Q24" s="167">
        <f t="shared" si="15"/>
        <v>0</v>
      </c>
    </row>
    <row r="25" spans="1:17" s="138" customFormat="1" ht="18" customHeight="1" x14ac:dyDescent="0.2">
      <c r="A25" s="175">
        <f>Roster!A25</f>
        <v>0</v>
      </c>
      <c r="B25" s="395" t="e">
        <f>VLOOKUP(A25,Roster!A:B,2,FALSE)</f>
        <v>#N/A</v>
      </c>
      <c r="C25" s="176">
        <f>SUMIFS('Sales Details'!E:E,'Sales Details'!$A:$A,Totals_Cub!$A25)</f>
        <v>0</v>
      </c>
      <c r="D25" s="177">
        <f>SUMIFS('Sales Details'!F:F,'Sales Details'!$A:$A,Totals_Cub!$A25)</f>
        <v>0</v>
      </c>
      <c r="E25" s="177">
        <f t="shared" si="8"/>
        <v>0</v>
      </c>
      <c r="F25" s="177">
        <f>SUMIFS('Sales Details'!G:G,'Sales Details'!$A:$A,Totals_Cub!$A25)</f>
        <v>0</v>
      </c>
      <c r="G25" s="178">
        <f t="shared" si="9"/>
        <v>0</v>
      </c>
      <c r="H25" s="136"/>
      <c r="I25" s="157"/>
      <c r="J25" s="177">
        <f t="shared" si="10"/>
        <v>0</v>
      </c>
      <c r="K25" s="177">
        <f t="shared" si="11"/>
        <v>0</v>
      </c>
      <c r="L25" s="177">
        <f t="shared" si="12"/>
        <v>0</v>
      </c>
      <c r="M25" s="177">
        <f t="shared" si="13"/>
        <v>0</v>
      </c>
      <c r="N25" s="166"/>
      <c r="O25" s="166"/>
      <c r="P25" s="167">
        <f t="shared" si="14"/>
        <v>0</v>
      </c>
      <c r="Q25" s="167">
        <f t="shared" si="15"/>
        <v>0</v>
      </c>
    </row>
    <row r="26" spans="1:17" s="142" customFormat="1" ht="18" customHeight="1" x14ac:dyDescent="0.2">
      <c r="A26" s="179">
        <f>Roster!A26</f>
        <v>0</v>
      </c>
      <c r="B26" s="396" t="e">
        <f>VLOOKUP(A26,Roster!A:B,2,FALSE)</f>
        <v>#N/A</v>
      </c>
      <c r="C26" s="180">
        <f>SUMIFS('Sales Details'!E:E,'Sales Details'!$A:$A,Totals_Cub!$A26)</f>
        <v>0</v>
      </c>
      <c r="D26" s="181">
        <f>SUMIFS('Sales Details'!F:F,'Sales Details'!$A:$A,Totals_Cub!$A26)</f>
        <v>0</v>
      </c>
      <c r="E26" s="181">
        <f t="shared" si="8"/>
        <v>0</v>
      </c>
      <c r="F26" s="181">
        <f>SUMIFS('Sales Details'!G:G,'Sales Details'!$A:$A,Totals_Cub!$A26)</f>
        <v>0</v>
      </c>
      <c r="G26" s="182">
        <f t="shared" si="9"/>
        <v>0</v>
      </c>
      <c r="H26" s="136"/>
      <c r="I26" s="157"/>
      <c r="J26" s="181">
        <f t="shared" si="10"/>
        <v>0</v>
      </c>
      <c r="K26" s="181">
        <f t="shared" si="11"/>
        <v>0</v>
      </c>
      <c r="L26" s="181">
        <f t="shared" si="12"/>
        <v>0</v>
      </c>
      <c r="M26" s="181">
        <f t="shared" si="13"/>
        <v>0</v>
      </c>
      <c r="N26" s="166"/>
      <c r="O26" s="166"/>
      <c r="P26" s="167">
        <f t="shared" si="14"/>
        <v>0</v>
      </c>
      <c r="Q26" s="167">
        <f t="shared" si="15"/>
        <v>0</v>
      </c>
    </row>
    <row r="27" spans="1:17" s="138" customFormat="1" ht="18" customHeight="1" x14ac:dyDescent="0.2">
      <c r="A27" s="175">
        <f>Roster!A27</f>
        <v>0</v>
      </c>
      <c r="B27" s="395" t="e">
        <f>VLOOKUP(A27,Roster!A:B,2,FALSE)</f>
        <v>#N/A</v>
      </c>
      <c r="C27" s="176">
        <f>SUMIFS('Sales Details'!E:E,'Sales Details'!$A:$A,Totals_Cub!$A27)</f>
        <v>0</v>
      </c>
      <c r="D27" s="177">
        <f>SUMIFS('Sales Details'!F:F,'Sales Details'!$A:$A,Totals_Cub!$A27)</f>
        <v>0</v>
      </c>
      <c r="E27" s="177">
        <f t="shared" si="8"/>
        <v>0</v>
      </c>
      <c r="F27" s="177">
        <f>SUMIFS('Sales Details'!G:G,'Sales Details'!$A:$A,Totals_Cub!$A27)</f>
        <v>0</v>
      </c>
      <c r="G27" s="178">
        <f t="shared" si="9"/>
        <v>0</v>
      </c>
      <c r="H27" s="136"/>
      <c r="I27" s="157"/>
      <c r="J27" s="177">
        <f t="shared" si="10"/>
        <v>0</v>
      </c>
      <c r="K27" s="177">
        <f t="shared" si="11"/>
        <v>0</v>
      </c>
      <c r="L27" s="177">
        <f t="shared" si="12"/>
        <v>0</v>
      </c>
      <c r="M27" s="177">
        <f t="shared" si="13"/>
        <v>0</v>
      </c>
      <c r="N27" s="166"/>
      <c r="O27" s="166"/>
      <c r="P27" s="167">
        <f t="shared" si="14"/>
        <v>0</v>
      </c>
      <c r="Q27" s="167">
        <f t="shared" si="15"/>
        <v>0</v>
      </c>
    </row>
    <row r="28" spans="1:17" s="142" customFormat="1" ht="18" customHeight="1" x14ac:dyDescent="0.2">
      <c r="A28" s="179">
        <f>Roster!A28</f>
        <v>0</v>
      </c>
      <c r="B28" s="396" t="e">
        <f>VLOOKUP(A28,Roster!A:B,2,FALSE)</f>
        <v>#N/A</v>
      </c>
      <c r="C28" s="180">
        <f>SUMIFS('Sales Details'!E:E,'Sales Details'!$A:$A,Totals_Cub!$A28)</f>
        <v>0</v>
      </c>
      <c r="D28" s="181">
        <f>SUMIFS('Sales Details'!F:F,'Sales Details'!$A:$A,Totals_Cub!$A28)</f>
        <v>0</v>
      </c>
      <c r="E28" s="181">
        <f t="shared" si="8"/>
        <v>0</v>
      </c>
      <c r="F28" s="181">
        <f>SUMIFS('Sales Details'!G:G,'Sales Details'!$A:$A,Totals_Cub!$A28)</f>
        <v>0</v>
      </c>
      <c r="G28" s="182">
        <f t="shared" si="9"/>
        <v>0</v>
      </c>
      <c r="H28" s="136"/>
      <c r="I28" s="157"/>
      <c r="J28" s="181">
        <f t="shared" si="10"/>
        <v>0</v>
      </c>
      <c r="K28" s="181">
        <f t="shared" si="11"/>
        <v>0</v>
      </c>
      <c r="L28" s="181">
        <f t="shared" si="12"/>
        <v>0</v>
      </c>
      <c r="M28" s="181">
        <f t="shared" si="13"/>
        <v>0</v>
      </c>
      <c r="N28" s="166"/>
      <c r="O28" s="166"/>
      <c r="P28" s="167">
        <f t="shared" si="14"/>
        <v>0</v>
      </c>
      <c r="Q28" s="167">
        <f t="shared" si="15"/>
        <v>0</v>
      </c>
    </row>
    <row r="29" spans="1:17" s="138" customFormat="1" ht="18" customHeight="1" x14ac:dyDescent="0.2">
      <c r="A29" s="175">
        <f>Roster!A29</f>
        <v>0</v>
      </c>
      <c r="B29" s="395" t="e">
        <f>VLOOKUP(A29,Roster!A:B,2,FALSE)</f>
        <v>#N/A</v>
      </c>
      <c r="C29" s="176">
        <f>SUMIFS('Sales Details'!E:E,'Sales Details'!$A:$A,Totals_Cub!$A29)</f>
        <v>0</v>
      </c>
      <c r="D29" s="177">
        <f>SUMIFS('Sales Details'!F:F,'Sales Details'!$A:$A,Totals_Cub!$A29)</f>
        <v>0</v>
      </c>
      <c r="E29" s="177">
        <f t="shared" si="8"/>
        <v>0</v>
      </c>
      <c r="F29" s="177">
        <f>SUMIFS('Sales Details'!G:G,'Sales Details'!$A:$A,Totals_Cub!$A29)</f>
        <v>0</v>
      </c>
      <c r="G29" s="178">
        <f t="shared" si="9"/>
        <v>0</v>
      </c>
      <c r="H29" s="136"/>
      <c r="I29" s="157"/>
      <c r="J29" s="177">
        <f t="shared" si="10"/>
        <v>0</v>
      </c>
      <c r="K29" s="177">
        <f t="shared" si="11"/>
        <v>0</v>
      </c>
      <c r="L29" s="177">
        <f t="shared" si="12"/>
        <v>0</v>
      </c>
      <c r="M29" s="177">
        <f t="shared" si="13"/>
        <v>0</v>
      </c>
      <c r="N29" s="166"/>
      <c r="O29" s="166"/>
      <c r="P29" s="167">
        <f t="shared" si="14"/>
        <v>0</v>
      </c>
      <c r="Q29" s="167">
        <f t="shared" si="15"/>
        <v>0</v>
      </c>
    </row>
    <row r="30" spans="1:17" s="142" customFormat="1" ht="18" customHeight="1" x14ac:dyDescent="0.2">
      <c r="A30" s="179">
        <f>Roster!A30</f>
        <v>0</v>
      </c>
      <c r="B30" s="396" t="e">
        <f>VLOOKUP(A30,Roster!A:B,2,FALSE)</f>
        <v>#N/A</v>
      </c>
      <c r="C30" s="180">
        <f>SUMIFS('Sales Details'!E:E,'Sales Details'!$A:$A,Totals_Cub!$A30)</f>
        <v>0</v>
      </c>
      <c r="D30" s="181">
        <f>SUMIFS('Sales Details'!F:F,'Sales Details'!$A:$A,Totals_Cub!$A30)</f>
        <v>0</v>
      </c>
      <c r="E30" s="181">
        <f t="shared" si="8"/>
        <v>0</v>
      </c>
      <c r="F30" s="181">
        <f>SUMIFS('Sales Details'!G:G,'Sales Details'!$A:$A,Totals_Cub!$A30)</f>
        <v>0</v>
      </c>
      <c r="G30" s="182">
        <f t="shared" si="9"/>
        <v>0</v>
      </c>
      <c r="H30" s="136"/>
      <c r="I30" s="157"/>
      <c r="J30" s="181">
        <f t="shared" si="10"/>
        <v>0</v>
      </c>
      <c r="K30" s="181">
        <f t="shared" si="11"/>
        <v>0</v>
      </c>
      <c r="L30" s="181">
        <f t="shared" si="12"/>
        <v>0</v>
      </c>
      <c r="M30" s="181">
        <f t="shared" si="13"/>
        <v>0</v>
      </c>
      <c r="N30" s="166"/>
      <c r="O30" s="166"/>
      <c r="P30" s="167">
        <f t="shared" si="14"/>
        <v>0</v>
      </c>
      <c r="Q30" s="167">
        <f t="shared" si="15"/>
        <v>0</v>
      </c>
    </row>
    <row r="31" spans="1:17" s="138" customFormat="1" ht="18" customHeight="1" x14ac:dyDescent="0.2">
      <c r="A31" s="175">
        <f>Roster!A31</f>
        <v>0</v>
      </c>
      <c r="B31" s="395" t="e">
        <f>VLOOKUP(A31,Roster!A:B,2,FALSE)</f>
        <v>#N/A</v>
      </c>
      <c r="C31" s="176">
        <f>SUMIFS('Sales Details'!E:E,'Sales Details'!$A:$A,Totals_Cub!$A31)</f>
        <v>0</v>
      </c>
      <c r="D31" s="177">
        <f>SUMIFS('Sales Details'!F:F,'Sales Details'!$A:$A,Totals_Cub!$A31)</f>
        <v>0</v>
      </c>
      <c r="E31" s="177">
        <f t="shared" si="8"/>
        <v>0</v>
      </c>
      <c r="F31" s="177">
        <f>SUMIFS('Sales Details'!G:G,'Sales Details'!$A:$A,Totals_Cub!$A31)</f>
        <v>0</v>
      </c>
      <c r="G31" s="178">
        <f t="shared" si="9"/>
        <v>0</v>
      </c>
      <c r="H31" s="136"/>
      <c r="I31" s="157"/>
      <c r="J31" s="177">
        <f t="shared" si="10"/>
        <v>0</v>
      </c>
      <c r="K31" s="177">
        <f t="shared" si="11"/>
        <v>0</v>
      </c>
      <c r="L31" s="177">
        <f t="shared" si="12"/>
        <v>0</v>
      </c>
      <c r="M31" s="177">
        <f t="shared" si="13"/>
        <v>0</v>
      </c>
      <c r="N31" s="166"/>
      <c r="O31" s="166"/>
      <c r="P31" s="167">
        <f t="shared" si="14"/>
        <v>0</v>
      </c>
      <c r="Q31" s="167">
        <f t="shared" si="15"/>
        <v>0</v>
      </c>
    </row>
    <row r="32" spans="1:17" s="142" customFormat="1" ht="18" customHeight="1" x14ac:dyDescent="0.2">
      <c r="A32" s="179">
        <f>Roster!A32</f>
        <v>0</v>
      </c>
      <c r="B32" s="396" t="e">
        <f>VLOOKUP(A32,Roster!A:B,2,FALSE)</f>
        <v>#N/A</v>
      </c>
      <c r="C32" s="180">
        <f>SUMIFS('Sales Details'!E:E,'Sales Details'!$A:$A,Totals_Cub!$A32)</f>
        <v>0</v>
      </c>
      <c r="D32" s="181">
        <f>SUMIFS('Sales Details'!F:F,'Sales Details'!$A:$A,Totals_Cub!$A32)</f>
        <v>0</v>
      </c>
      <c r="E32" s="181">
        <f t="shared" si="8"/>
        <v>0</v>
      </c>
      <c r="F32" s="181">
        <f>SUMIFS('Sales Details'!G:G,'Sales Details'!$A:$A,Totals_Cub!$A32)</f>
        <v>0</v>
      </c>
      <c r="G32" s="182">
        <f t="shared" si="9"/>
        <v>0</v>
      </c>
      <c r="H32" s="136"/>
      <c r="I32" s="157"/>
      <c r="J32" s="181">
        <f t="shared" si="10"/>
        <v>0</v>
      </c>
      <c r="K32" s="181">
        <f t="shared" si="11"/>
        <v>0</v>
      </c>
      <c r="L32" s="181">
        <f t="shared" si="12"/>
        <v>0</v>
      </c>
      <c r="M32" s="181">
        <f t="shared" si="13"/>
        <v>0</v>
      </c>
      <c r="N32" s="166"/>
      <c r="O32" s="166"/>
      <c r="P32" s="167">
        <f t="shared" si="14"/>
        <v>0</v>
      </c>
      <c r="Q32" s="167">
        <f t="shared" si="15"/>
        <v>0</v>
      </c>
    </row>
    <row r="33" spans="1:17" s="138" customFormat="1" ht="18" customHeight="1" x14ac:dyDescent="0.2">
      <c r="A33" s="175">
        <f>Roster!A33</f>
        <v>0</v>
      </c>
      <c r="B33" s="395" t="e">
        <f>VLOOKUP(A33,Roster!A:B,2,FALSE)</f>
        <v>#N/A</v>
      </c>
      <c r="C33" s="176">
        <f>SUMIFS('Sales Details'!E:E,'Sales Details'!$A:$A,Totals_Cub!$A33)</f>
        <v>0</v>
      </c>
      <c r="D33" s="177">
        <f>SUMIFS('Sales Details'!F:F,'Sales Details'!$A:$A,Totals_Cub!$A33)</f>
        <v>0</v>
      </c>
      <c r="E33" s="177">
        <f t="shared" si="8"/>
        <v>0</v>
      </c>
      <c r="F33" s="177">
        <f>SUMIFS('Sales Details'!G:G,'Sales Details'!$A:$A,Totals_Cub!$A33)</f>
        <v>0</v>
      </c>
      <c r="G33" s="178">
        <f t="shared" si="9"/>
        <v>0</v>
      </c>
      <c r="H33" s="136"/>
      <c r="I33" s="157"/>
      <c r="J33" s="177">
        <f t="shared" si="10"/>
        <v>0</v>
      </c>
      <c r="K33" s="177">
        <f t="shared" si="11"/>
        <v>0</v>
      </c>
      <c r="L33" s="177">
        <f t="shared" si="12"/>
        <v>0</v>
      </c>
      <c r="M33" s="177">
        <f t="shared" si="13"/>
        <v>0</v>
      </c>
      <c r="N33" s="166"/>
      <c r="O33" s="166"/>
      <c r="P33" s="167">
        <f t="shared" si="14"/>
        <v>0</v>
      </c>
      <c r="Q33" s="167">
        <f t="shared" si="15"/>
        <v>0</v>
      </c>
    </row>
    <row r="34" spans="1:17" s="142" customFormat="1" ht="18" customHeight="1" x14ac:dyDescent="0.2">
      <c r="A34" s="179">
        <f>Roster!A34</f>
        <v>0</v>
      </c>
      <c r="B34" s="396" t="e">
        <f>VLOOKUP(A34,Roster!A:B,2,FALSE)</f>
        <v>#N/A</v>
      </c>
      <c r="C34" s="180">
        <f>SUMIFS('Sales Details'!E:E,'Sales Details'!$A:$A,Totals_Cub!$A34)</f>
        <v>0</v>
      </c>
      <c r="D34" s="181">
        <f>SUMIFS('Sales Details'!F:F,'Sales Details'!$A:$A,Totals_Cub!$A34)</f>
        <v>0</v>
      </c>
      <c r="E34" s="181">
        <f t="shared" si="8"/>
        <v>0</v>
      </c>
      <c r="F34" s="181">
        <f>SUMIFS('Sales Details'!G:G,'Sales Details'!$A:$A,Totals_Cub!$A34)</f>
        <v>0</v>
      </c>
      <c r="G34" s="182">
        <f t="shared" si="9"/>
        <v>0</v>
      </c>
      <c r="H34" s="136"/>
      <c r="I34" s="157"/>
      <c r="J34" s="181">
        <f t="shared" si="10"/>
        <v>0</v>
      </c>
      <c r="K34" s="181">
        <f t="shared" si="11"/>
        <v>0</v>
      </c>
      <c r="L34" s="181">
        <f t="shared" si="12"/>
        <v>0</v>
      </c>
      <c r="M34" s="181">
        <f t="shared" si="13"/>
        <v>0</v>
      </c>
      <c r="N34" s="166"/>
      <c r="O34" s="166"/>
      <c r="P34" s="167">
        <f t="shared" si="14"/>
        <v>0</v>
      </c>
      <c r="Q34" s="167">
        <f t="shared" si="15"/>
        <v>0</v>
      </c>
    </row>
    <row r="35" spans="1:17" s="138" customFormat="1" ht="18" customHeight="1" x14ac:dyDescent="0.2">
      <c r="A35" s="175">
        <f>Roster!A35</f>
        <v>0</v>
      </c>
      <c r="B35" s="395" t="e">
        <f>VLOOKUP(A35,Roster!A:B,2,FALSE)</f>
        <v>#N/A</v>
      </c>
      <c r="C35" s="176">
        <f>SUMIFS('Sales Details'!E:E,'Sales Details'!$A:$A,Totals_Cub!$A35)</f>
        <v>0</v>
      </c>
      <c r="D35" s="177">
        <f>SUMIFS('Sales Details'!F:F,'Sales Details'!$A:$A,Totals_Cub!$A35)</f>
        <v>0</v>
      </c>
      <c r="E35" s="177">
        <f t="shared" si="8"/>
        <v>0</v>
      </c>
      <c r="F35" s="177">
        <f>SUMIFS('Sales Details'!G:G,'Sales Details'!$A:$A,Totals_Cub!$A35)</f>
        <v>0</v>
      </c>
      <c r="G35" s="178">
        <f t="shared" si="9"/>
        <v>0</v>
      </c>
      <c r="H35" s="136"/>
      <c r="I35" s="157"/>
      <c r="J35" s="177">
        <f t="shared" si="10"/>
        <v>0</v>
      </c>
      <c r="K35" s="177">
        <f t="shared" si="11"/>
        <v>0</v>
      </c>
      <c r="L35" s="177">
        <f t="shared" si="12"/>
        <v>0</v>
      </c>
      <c r="M35" s="177">
        <f t="shared" si="13"/>
        <v>0</v>
      </c>
      <c r="N35" s="166"/>
      <c r="O35" s="166"/>
      <c r="P35" s="167">
        <f t="shared" si="14"/>
        <v>0</v>
      </c>
      <c r="Q35" s="167">
        <f t="shared" si="15"/>
        <v>0</v>
      </c>
    </row>
    <row r="36" spans="1:17" s="142" customFormat="1" ht="18" customHeight="1" x14ac:dyDescent="0.2">
      <c r="A36" s="179">
        <f>Roster!A36</f>
        <v>0</v>
      </c>
      <c r="B36" s="396" t="e">
        <f>VLOOKUP(A36,Roster!A:B,2,FALSE)</f>
        <v>#N/A</v>
      </c>
      <c r="C36" s="180">
        <f>SUMIFS('Sales Details'!E:E,'Sales Details'!$A:$A,Totals_Cub!$A36)</f>
        <v>0</v>
      </c>
      <c r="D36" s="181">
        <f>SUMIFS('Sales Details'!F:F,'Sales Details'!$A:$A,Totals_Cub!$A36)</f>
        <v>0</v>
      </c>
      <c r="E36" s="181">
        <f t="shared" si="8"/>
        <v>0</v>
      </c>
      <c r="F36" s="181">
        <f>SUMIFS('Sales Details'!G:G,'Sales Details'!$A:$A,Totals_Cub!$A36)</f>
        <v>0</v>
      </c>
      <c r="G36" s="182">
        <f t="shared" si="9"/>
        <v>0</v>
      </c>
      <c r="H36" s="136"/>
      <c r="I36" s="157"/>
      <c r="J36" s="181">
        <f t="shared" si="10"/>
        <v>0</v>
      </c>
      <c r="K36" s="181">
        <f t="shared" si="11"/>
        <v>0</v>
      </c>
      <c r="L36" s="181">
        <f t="shared" si="12"/>
        <v>0</v>
      </c>
      <c r="M36" s="181">
        <f t="shared" si="13"/>
        <v>0</v>
      </c>
      <c r="N36" s="166"/>
      <c r="O36" s="166"/>
      <c r="P36" s="167">
        <f t="shared" si="14"/>
        <v>0</v>
      </c>
      <c r="Q36" s="167">
        <f t="shared" si="15"/>
        <v>0</v>
      </c>
    </row>
    <row r="37" spans="1:17" s="138" customFormat="1" ht="18" customHeight="1" x14ac:dyDescent="0.2">
      <c r="A37" s="175">
        <f>Roster!A37</f>
        <v>0</v>
      </c>
      <c r="B37" s="395" t="e">
        <f>VLOOKUP(A37,Roster!A:B,2,FALSE)</f>
        <v>#N/A</v>
      </c>
      <c r="C37" s="176">
        <f>SUMIFS('Sales Details'!E:E,'Sales Details'!$A:$A,Totals_Cub!$A37)</f>
        <v>0</v>
      </c>
      <c r="D37" s="177">
        <f>SUMIFS('Sales Details'!F:F,'Sales Details'!$A:$A,Totals_Cub!$A37)</f>
        <v>0</v>
      </c>
      <c r="E37" s="177">
        <f t="shared" si="8"/>
        <v>0</v>
      </c>
      <c r="F37" s="177">
        <f>SUMIFS('Sales Details'!G:G,'Sales Details'!$A:$A,Totals_Cub!$A37)</f>
        <v>0</v>
      </c>
      <c r="G37" s="178">
        <f t="shared" si="9"/>
        <v>0</v>
      </c>
      <c r="H37" s="136"/>
      <c r="I37" s="157"/>
      <c r="J37" s="177">
        <f t="shared" si="10"/>
        <v>0</v>
      </c>
      <c r="K37" s="177">
        <f t="shared" si="11"/>
        <v>0</v>
      </c>
      <c r="L37" s="177">
        <f t="shared" si="12"/>
        <v>0</v>
      </c>
      <c r="M37" s="177">
        <f t="shared" si="13"/>
        <v>0</v>
      </c>
      <c r="N37" s="166"/>
      <c r="O37" s="166"/>
      <c r="P37" s="167">
        <f t="shared" si="14"/>
        <v>0</v>
      </c>
      <c r="Q37" s="167">
        <f t="shared" si="15"/>
        <v>0</v>
      </c>
    </row>
    <row r="38" spans="1:17" s="142" customFormat="1" ht="18" customHeight="1" x14ac:dyDescent="0.2">
      <c r="A38" s="179">
        <f>Roster!A38</f>
        <v>0</v>
      </c>
      <c r="B38" s="396" t="e">
        <f>VLOOKUP(A38,Roster!A:B,2,FALSE)</f>
        <v>#N/A</v>
      </c>
      <c r="C38" s="180">
        <f>SUMIFS('Sales Details'!E:E,'Sales Details'!$A:$A,Totals_Cub!$A38)</f>
        <v>0</v>
      </c>
      <c r="D38" s="181">
        <f>SUMIFS('Sales Details'!F:F,'Sales Details'!$A:$A,Totals_Cub!$A38)</f>
        <v>0</v>
      </c>
      <c r="E38" s="181">
        <f t="shared" si="8"/>
        <v>0</v>
      </c>
      <c r="F38" s="181">
        <f>SUMIFS('Sales Details'!G:G,'Sales Details'!$A:$A,Totals_Cub!$A38)</f>
        <v>0</v>
      </c>
      <c r="G38" s="182">
        <f t="shared" si="9"/>
        <v>0</v>
      </c>
      <c r="H38" s="136"/>
      <c r="I38" s="157"/>
      <c r="J38" s="181">
        <f t="shared" si="10"/>
        <v>0</v>
      </c>
      <c r="K38" s="181">
        <f t="shared" si="11"/>
        <v>0</v>
      </c>
      <c r="L38" s="181">
        <f t="shared" si="12"/>
        <v>0</v>
      </c>
      <c r="M38" s="181">
        <f t="shared" si="13"/>
        <v>0</v>
      </c>
      <c r="N38" s="166"/>
      <c r="O38" s="166"/>
      <c r="P38" s="167">
        <f t="shared" si="14"/>
        <v>0</v>
      </c>
      <c r="Q38" s="167">
        <f t="shared" si="15"/>
        <v>0</v>
      </c>
    </row>
    <row r="39" spans="1:17" s="138" customFormat="1" ht="18" customHeight="1" x14ac:dyDescent="0.2">
      <c r="A39" s="175">
        <f>Roster!A39</f>
        <v>0</v>
      </c>
      <c r="B39" s="395" t="e">
        <f>VLOOKUP(A39,Roster!A:B,2,FALSE)</f>
        <v>#N/A</v>
      </c>
      <c r="C39" s="176">
        <f>SUMIFS('Sales Details'!E:E,'Sales Details'!$A:$A,Totals_Cub!$A39)</f>
        <v>0</v>
      </c>
      <c r="D39" s="177">
        <f>SUMIFS('Sales Details'!F:F,'Sales Details'!$A:$A,Totals_Cub!$A39)</f>
        <v>0</v>
      </c>
      <c r="E39" s="177">
        <f t="shared" si="8"/>
        <v>0</v>
      </c>
      <c r="F39" s="177">
        <f>SUMIFS('Sales Details'!G:G,'Sales Details'!$A:$A,Totals_Cub!$A39)</f>
        <v>0</v>
      </c>
      <c r="G39" s="178">
        <f t="shared" si="9"/>
        <v>0</v>
      </c>
      <c r="H39" s="136"/>
      <c r="I39" s="157"/>
      <c r="J39" s="177">
        <f t="shared" si="10"/>
        <v>0</v>
      </c>
      <c r="K39" s="177">
        <f t="shared" si="11"/>
        <v>0</v>
      </c>
      <c r="L39" s="177">
        <f t="shared" si="12"/>
        <v>0</v>
      </c>
      <c r="M39" s="177">
        <f t="shared" si="13"/>
        <v>0</v>
      </c>
      <c r="N39" s="166"/>
      <c r="O39" s="166"/>
      <c r="P39" s="167">
        <f t="shared" si="14"/>
        <v>0</v>
      </c>
      <c r="Q39" s="167">
        <f t="shared" si="15"/>
        <v>0</v>
      </c>
    </row>
    <row r="40" spans="1:17" s="142" customFormat="1" ht="18" customHeight="1" x14ac:dyDescent="0.2">
      <c r="A40" s="179">
        <f>Roster!A40</f>
        <v>0</v>
      </c>
      <c r="B40" s="396" t="e">
        <f>VLOOKUP(A40,Roster!A:B,2,FALSE)</f>
        <v>#N/A</v>
      </c>
      <c r="C40" s="180">
        <f>SUMIFS('Sales Details'!E:E,'Sales Details'!$A:$A,Totals_Cub!$A40)</f>
        <v>0</v>
      </c>
      <c r="D40" s="181">
        <f>SUMIFS('Sales Details'!F:F,'Sales Details'!$A:$A,Totals_Cub!$A40)</f>
        <v>0</v>
      </c>
      <c r="E40" s="181">
        <f t="shared" si="8"/>
        <v>0</v>
      </c>
      <c r="F40" s="181">
        <f>SUMIFS('Sales Details'!G:G,'Sales Details'!$A:$A,Totals_Cub!$A40)</f>
        <v>0</v>
      </c>
      <c r="G40" s="182">
        <f t="shared" si="9"/>
        <v>0</v>
      </c>
      <c r="H40" s="136"/>
      <c r="I40" s="157"/>
      <c r="J40" s="181">
        <f t="shared" si="10"/>
        <v>0</v>
      </c>
      <c r="K40" s="181">
        <f t="shared" si="11"/>
        <v>0</v>
      </c>
      <c r="L40" s="181">
        <f t="shared" si="12"/>
        <v>0</v>
      </c>
      <c r="M40" s="181">
        <f t="shared" si="13"/>
        <v>0</v>
      </c>
      <c r="N40" s="166"/>
      <c r="O40" s="166"/>
      <c r="P40" s="167">
        <f t="shared" si="14"/>
        <v>0</v>
      </c>
      <c r="Q40" s="167">
        <f t="shared" si="15"/>
        <v>0</v>
      </c>
    </row>
    <row r="41" spans="1:17" s="138" customFormat="1" ht="18" customHeight="1" x14ac:dyDescent="0.2">
      <c r="A41" s="175">
        <f>Roster!A41</f>
        <v>0</v>
      </c>
      <c r="B41" s="395" t="e">
        <f>VLOOKUP(A41,Roster!A:B,2,FALSE)</f>
        <v>#N/A</v>
      </c>
      <c r="C41" s="176">
        <f>SUMIFS('Sales Details'!E:E,'Sales Details'!$A:$A,Totals_Cub!$A41)</f>
        <v>0</v>
      </c>
      <c r="D41" s="177">
        <f>SUMIFS('Sales Details'!F:F,'Sales Details'!$A:$A,Totals_Cub!$A41)</f>
        <v>0</v>
      </c>
      <c r="E41" s="177">
        <f t="shared" si="8"/>
        <v>0</v>
      </c>
      <c r="F41" s="177">
        <f>SUMIFS('Sales Details'!G:G,'Sales Details'!$A:$A,Totals_Cub!$A41)</f>
        <v>0</v>
      </c>
      <c r="G41" s="178">
        <f t="shared" si="9"/>
        <v>0</v>
      </c>
      <c r="H41" s="136"/>
      <c r="I41" s="157"/>
      <c r="J41" s="177">
        <f t="shared" si="10"/>
        <v>0</v>
      </c>
      <c r="K41" s="177">
        <f t="shared" si="11"/>
        <v>0</v>
      </c>
      <c r="L41" s="177">
        <f t="shared" si="12"/>
        <v>0</v>
      </c>
      <c r="M41" s="177">
        <f t="shared" si="13"/>
        <v>0</v>
      </c>
      <c r="N41" s="166"/>
      <c r="O41" s="166"/>
      <c r="P41" s="167">
        <f t="shared" si="14"/>
        <v>0</v>
      </c>
      <c r="Q41" s="167">
        <f t="shared" si="15"/>
        <v>0</v>
      </c>
    </row>
    <row r="42" spans="1:17" s="142" customFormat="1" ht="18" customHeight="1" x14ac:dyDescent="0.2">
      <c r="A42" s="179">
        <f>Roster!A42</f>
        <v>0</v>
      </c>
      <c r="B42" s="396" t="e">
        <f>VLOOKUP(A42,Roster!A:B,2,FALSE)</f>
        <v>#N/A</v>
      </c>
      <c r="C42" s="180">
        <f>SUMIFS('Sales Details'!E:E,'Sales Details'!$A:$A,Totals_Cub!$A42)</f>
        <v>0</v>
      </c>
      <c r="D42" s="181">
        <f>SUMIFS('Sales Details'!F:F,'Sales Details'!$A:$A,Totals_Cub!$A42)</f>
        <v>0</v>
      </c>
      <c r="E42" s="181">
        <f t="shared" si="8"/>
        <v>0</v>
      </c>
      <c r="F42" s="181">
        <f>SUMIFS('Sales Details'!G:G,'Sales Details'!$A:$A,Totals_Cub!$A42)</f>
        <v>0</v>
      </c>
      <c r="G42" s="182">
        <f t="shared" si="9"/>
        <v>0</v>
      </c>
      <c r="H42" s="136"/>
      <c r="I42" s="157"/>
      <c r="J42" s="181">
        <f t="shared" si="10"/>
        <v>0</v>
      </c>
      <c r="K42" s="181">
        <f t="shared" si="11"/>
        <v>0</v>
      </c>
      <c r="L42" s="181">
        <f t="shared" si="12"/>
        <v>0</v>
      </c>
      <c r="M42" s="181">
        <f t="shared" si="13"/>
        <v>0</v>
      </c>
      <c r="N42" s="166"/>
      <c r="O42" s="166"/>
      <c r="P42" s="167">
        <f t="shared" si="14"/>
        <v>0</v>
      </c>
      <c r="Q42" s="167">
        <f t="shared" si="15"/>
        <v>0</v>
      </c>
    </row>
    <row r="43" spans="1:17" s="138" customFormat="1" ht="18" customHeight="1" x14ac:dyDescent="0.2">
      <c r="A43" s="175">
        <f>Roster!A43</f>
        <v>0</v>
      </c>
      <c r="B43" s="395" t="e">
        <f>VLOOKUP(A43,Roster!A:B,2,FALSE)</f>
        <v>#N/A</v>
      </c>
      <c r="C43" s="176">
        <f>SUMIFS('Sales Details'!E:E,'Sales Details'!$A:$A,Totals_Cub!$A43)</f>
        <v>0</v>
      </c>
      <c r="D43" s="177">
        <f>SUMIFS('Sales Details'!F:F,'Sales Details'!$A:$A,Totals_Cub!$A43)</f>
        <v>0</v>
      </c>
      <c r="E43" s="177">
        <f t="shared" si="8"/>
        <v>0</v>
      </c>
      <c r="F43" s="177">
        <f>SUMIFS('Sales Details'!G:G,'Sales Details'!$A:$A,Totals_Cub!$A43)</f>
        <v>0</v>
      </c>
      <c r="G43" s="178">
        <f t="shared" si="9"/>
        <v>0</v>
      </c>
      <c r="H43" s="136"/>
      <c r="I43" s="157"/>
      <c r="J43" s="177">
        <f t="shared" si="10"/>
        <v>0</v>
      </c>
      <c r="K43" s="177">
        <f t="shared" si="11"/>
        <v>0</v>
      </c>
      <c r="L43" s="177">
        <f t="shared" si="12"/>
        <v>0</v>
      </c>
      <c r="M43" s="177">
        <f t="shared" si="13"/>
        <v>0</v>
      </c>
      <c r="N43" s="166"/>
      <c r="O43" s="166"/>
      <c r="P43" s="167">
        <f t="shared" si="14"/>
        <v>0</v>
      </c>
      <c r="Q43" s="167">
        <f t="shared" si="15"/>
        <v>0</v>
      </c>
    </row>
    <row r="44" spans="1:17" s="142" customFormat="1" ht="18" customHeight="1" x14ac:dyDescent="0.2">
      <c r="A44" s="179">
        <f>Roster!A44</f>
        <v>0</v>
      </c>
      <c r="B44" s="396" t="e">
        <f>VLOOKUP(A44,Roster!A:B,2,FALSE)</f>
        <v>#N/A</v>
      </c>
      <c r="C44" s="180">
        <f>SUMIFS('Sales Details'!E:E,'Sales Details'!$A:$A,Totals_Cub!$A44)</f>
        <v>0</v>
      </c>
      <c r="D44" s="181">
        <f>SUMIFS('Sales Details'!F:F,'Sales Details'!$A:$A,Totals_Cub!$A44)</f>
        <v>0</v>
      </c>
      <c r="E44" s="181">
        <f t="shared" si="8"/>
        <v>0</v>
      </c>
      <c r="F44" s="181">
        <f>SUMIFS('Sales Details'!G:G,'Sales Details'!$A:$A,Totals_Cub!$A44)</f>
        <v>0</v>
      </c>
      <c r="G44" s="182">
        <f t="shared" si="9"/>
        <v>0</v>
      </c>
      <c r="H44" s="136"/>
      <c r="I44" s="157"/>
      <c r="J44" s="181">
        <f t="shared" si="10"/>
        <v>0</v>
      </c>
      <c r="K44" s="181">
        <f t="shared" si="11"/>
        <v>0</v>
      </c>
      <c r="L44" s="181">
        <f t="shared" si="12"/>
        <v>0</v>
      </c>
      <c r="M44" s="181">
        <f t="shared" si="13"/>
        <v>0</v>
      </c>
      <c r="N44" s="166"/>
      <c r="O44" s="166"/>
      <c r="P44" s="167">
        <f t="shared" si="14"/>
        <v>0</v>
      </c>
      <c r="Q44" s="167">
        <f t="shared" si="15"/>
        <v>0</v>
      </c>
    </row>
    <row r="45" spans="1:17" s="138" customFormat="1" ht="18" customHeight="1" x14ac:dyDescent="0.2">
      <c r="A45" s="175">
        <f>Roster!A45</f>
        <v>0</v>
      </c>
      <c r="B45" s="395" t="e">
        <f>VLOOKUP(A45,Roster!A:B,2,FALSE)</f>
        <v>#N/A</v>
      </c>
      <c r="C45" s="176">
        <f>SUMIFS('Sales Details'!E:E,'Sales Details'!$A:$A,Totals_Cub!$A45)</f>
        <v>0</v>
      </c>
      <c r="D45" s="177">
        <f>SUMIFS('Sales Details'!F:F,'Sales Details'!$A:$A,Totals_Cub!$A45)</f>
        <v>0</v>
      </c>
      <c r="E45" s="177">
        <f t="shared" si="8"/>
        <v>0</v>
      </c>
      <c r="F45" s="177">
        <f>SUMIFS('Sales Details'!G:G,'Sales Details'!$A:$A,Totals_Cub!$A45)</f>
        <v>0</v>
      </c>
      <c r="G45" s="178">
        <f t="shared" si="9"/>
        <v>0</v>
      </c>
      <c r="H45" s="136"/>
      <c r="I45" s="157"/>
      <c r="J45" s="177">
        <f t="shared" si="10"/>
        <v>0</v>
      </c>
      <c r="K45" s="177">
        <f t="shared" si="11"/>
        <v>0</v>
      </c>
      <c r="L45" s="177">
        <f t="shared" si="12"/>
        <v>0</v>
      </c>
      <c r="M45" s="177">
        <f t="shared" si="13"/>
        <v>0</v>
      </c>
      <c r="N45" s="166"/>
      <c r="O45" s="166"/>
      <c r="P45" s="167">
        <f t="shared" si="14"/>
        <v>0</v>
      </c>
      <c r="Q45" s="167">
        <f t="shared" si="15"/>
        <v>0</v>
      </c>
    </row>
    <row r="46" spans="1:17" s="142" customFormat="1" ht="18" customHeight="1" x14ac:dyDescent="0.2">
      <c r="A46" s="179">
        <f>Roster!A46</f>
        <v>0</v>
      </c>
      <c r="B46" s="396" t="e">
        <f>VLOOKUP(A46,Roster!A:B,2,FALSE)</f>
        <v>#N/A</v>
      </c>
      <c r="C46" s="180">
        <f>SUMIFS('Sales Details'!E:E,'Sales Details'!$A:$A,Totals_Cub!$A46)</f>
        <v>0</v>
      </c>
      <c r="D46" s="181">
        <f>SUMIFS('Sales Details'!F:F,'Sales Details'!$A:$A,Totals_Cub!$A46)</f>
        <v>0</v>
      </c>
      <c r="E46" s="181">
        <f t="shared" si="8"/>
        <v>0</v>
      </c>
      <c r="F46" s="181">
        <f>SUMIFS('Sales Details'!G:G,'Sales Details'!$A:$A,Totals_Cub!$A46)</f>
        <v>0</v>
      </c>
      <c r="G46" s="182">
        <f t="shared" si="9"/>
        <v>0</v>
      </c>
      <c r="H46" s="136"/>
      <c r="I46" s="157"/>
      <c r="J46" s="181">
        <f t="shared" si="10"/>
        <v>0</v>
      </c>
      <c r="K46" s="181">
        <f t="shared" si="11"/>
        <v>0</v>
      </c>
      <c r="L46" s="181">
        <f t="shared" si="12"/>
        <v>0</v>
      </c>
      <c r="M46" s="181">
        <f t="shared" si="13"/>
        <v>0</v>
      </c>
      <c r="N46" s="166"/>
      <c r="O46" s="166"/>
      <c r="P46" s="167">
        <f t="shared" si="14"/>
        <v>0</v>
      </c>
      <c r="Q46" s="167">
        <f t="shared" si="15"/>
        <v>0</v>
      </c>
    </row>
    <row r="47" spans="1:17" s="138" customFormat="1" ht="18" customHeight="1" x14ac:dyDescent="0.2">
      <c r="A47" s="175">
        <f>Roster!A47</f>
        <v>0</v>
      </c>
      <c r="B47" s="395" t="e">
        <f>VLOOKUP(A47,Roster!A:B,2,FALSE)</f>
        <v>#N/A</v>
      </c>
      <c r="C47" s="176">
        <f>SUMIFS('Sales Details'!E:E,'Sales Details'!$A:$A,Totals_Cub!$A47)</f>
        <v>0</v>
      </c>
      <c r="D47" s="177">
        <f>SUMIFS('Sales Details'!F:F,'Sales Details'!$A:$A,Totals_Cub!$A47)</f>
        <v>0</v>
      </c>
      <c r="E47" s="177">
        <f t="shared" si="8"/>
        <v>0</v>
      </c>
      <c r="F47" s="177">
        <f>SUMIFS('Sales Details'!G:G,'Sales Details'!$A:$A,Totals_Cub!$A47)</f>
        <v>0</v>
      </c>
      <c r="G47" s="178">
        <f t="shared" si="9"/>
        <v>0</v>
      </c>
      <c r="H47" s="136"/>
      <c r="I47" s="157"/>
      <c r="J47" s="177">
        <f t="shared" si="10"/>
        <v>0</v>
      </c>
      <c r="K47" s="177">
        <f t="shared" si="11"/>
        <v>0</v>
      </c>
      <c r="L47" s="177">
        <f t="shared" si="12"/>
        <v>0</v>
      </c>
      <c r="M47" s="177">
        <f t="shared" si="13"/>
        <v>0</v>
      </c>
      <c r="N47" s="166"/>
      <c r="O47" s="166"/>
      <c r="P47" s="167">
        <f t="shared" si="14"/>
        <v>0</v>
      </c>
      <c r="Q47" s="167">
        <f t="shared" si="15"/>
        <v>0</v>
      </c>
    </row>
    <row r="48" spans="1:17" s="142" customFormat="1" ht="18" customHeight="1" x14ac:dyDescent="0.2">
      <c r="A48" s="179">
        <f>Roster!A48</f>
        <v>0</v>
      </c>
      <c r="B48" s="396" t="e">
        <f>VLOOKUP(A48,Roster!A:B,2,FALSE)</f>
        <v>#N/A</v>
      </c>
      <c r="C48" s="180">
        <f>SUMIFS('Sales Details'!E:E,'Sales Details'!$A:$A,Totals_Cub!$A48)</f>
        <v>0</v>
      </c>
      <c r="D48" s="181">
        <f>SUMIFS('Sales Details'!F:F,'Sales Details'!$A:$A,Totals_Cub!$A48)</f>
        <v>0</v>
      </c>
      <c r="E48" s="181">
        <f t="shared" si="8"/>
        <v>0</v>
      </c>
      <c r="F48" s="181">
        <f>SUMIFS('Sales Details'!G:G,'Sales Details'!$A:$A,Totals_Cub!$A48)</f>
        <v>0</v>
      </c>
      <c r="G48" s="182">
        <f t="shared" si="9"/>
        <v>0</v>
      </c>
      <c r="H48" s="136"/>
      <c r="I48" s="157"/>
      <c r="J48" s="181">
        <f t="shared" si="10"/>
        <v>0</v>
      </c>
      <c r="K48" s="181">
        <f t="shared" si="11"/>
        <v>0</v>
      </c>
      <c r="L48" s="181">
        <f t="shared" si="12"/>
        <v>0</v>
      </c>
      <c r="M48" s="181">
        <f t="shared" si="13"/>
        <v>0</v>
      </c>
      <c r="N48" s="166"/>
      <c r="O48" s="166"/>
      <c r="P48" s="167">
        <f t="shared" si="14"/>
        <v>0</v>
      </c>
      <c r="Q48" s="167">
        <f t="shared" si="15"/>
        <v>0</v>
      </c>
    </row>
    <row r="49" spans="1:17" s="138" customFormat="1" ht="18" customHeight="1" x14ac:dyDescent="0.2">
      <c r="A49" s="175">
        <f>Roster!A49</f>
        <v>0</v>
      </c>
      <c r="B49" s="395" t="e">
        <f>VLOOKUP(A49,Roster!A:B,2,FALSE)</f>
        <v>#N/A</v>
      </c>
      <c r="C49" s="176">
        <f>SUMIFS('Sales Details'!E:E,'Sales Details'!$A:$A,Totals_Cub!$A49)</f>
        <v>0</v>
      </c>
      <c r="D49" s="177">
        <f>SUMIFS('Sales Details'!F:F,'Sales Details'!$A:$A,Totals_Cub!$A49)</f>
        <v>0</v>
      </c>
      <c r="E49" s="177">
        <f t="shared" si="8"/>
        <v>0</v>
      </c>
      <c r="F49" s="177">
        <f>SUMIFS('Sales Details'!G:G,'Sales Details'!$A:$A,Totals_Cub!$A49)</f>
        <v>0</v>
      </c>
      <c r="G49" s="178">
        <f t="shared" si="9"/>
        <v>0</v>
      </c>
      <c r="H49" s="136"/>
      <c r="I49" s="157"/>
      <c r="J49" s="177">
        <f t="shared" si="10"/>
        <v>0</v>
      </c>
      <c r="K49" s="177">
        <f t="shared" si="11"/>
        <v>0</v>
      </c>
      <c r="L49" s="177">
        <f t="shared" si="12"/>
        <v>0</v>
      </c>
      <c r="M49" s="177">
        <f t="shared" si="13"/>
        <v>0</v>
      </c>
      <c r="N49" s="166"/>
      <c r="O49" s="166"/>
      <c r="P49" s="167">
        <f t="shared" si="14"/>
        <v>0</v>
      </c>
      <c r="Q49" s="167">
        <f t="shared" si="15"/>
        <v>0</v>
      </c>
    </row>
    <row r="50" spans="1:17" s="142" customFormat="1" ht="18" customHeight="1" x14ac:dyDescent="0.2">
      <c r="A50" s="179">
        <f>Roster!A50</f>
        <v>0</v>
      </c>
      <c r="B50" s="396" t="e">
        <f>VLOOKUP(A50,Roster!A:B,2,FALSE)</f>
        <v>#N/A</v>
      </c>
      <c r="C50" s="180">
        <f>SUMIFS('Sales Details'!E:E,'Sales Details'!$A:$A,Totals_Cub!$A50)</f>
        <v>0</v>
      </c>
      <c r="D50" s="181">
        <f>SUMIFS('Sales Details'!F:F,'Sales Details'!$A:$A,Totals_Cub!$A50)</f>
        <v>0</v>
      </c>
      <c r="E50" s="181">
        <f t="shared" si="8"/>
        <v>0</v>
      </c>
      <c r="F50" s="181">
        <f>SUMIFS('Sales Details'!G:G,'Sales Details'!$A:$A,Totals_Cub!$A50)</f>
        <v>0</v>
      </c>
      <c r="G50" s="182">
        <f t="shared" si="9"/>
        <v>0</v>
      </c>
      <c r="H50" s="136"/>
      <c r="I50" s="157"/>
      <c r="J50" s="181">
        <f t="shared" si="10"/>
        <v>0</v>
      </c>
      <c r="K50" s="181">
        <f t="shared" si="11"/>
        <v>0</v>
      </c>
      <c r="L50" s="181">
        <f t="shared" si="12"/>
        <v>0</v>
      </c>
      <c r="M50" s="181">
        <f t="shared" si="13"/>
        <v>0</v>
      </c>
      <c r="N50" s="166"/>
      <c r="O50" s="166"/>
      <c r="P50" s="167">
        <f t="shared" si="14"/>
        <v>0</v>
      </c>
      <c r="Q50" s="167">
        <f t="shared" si="15"/>
        <v>0</v>
      </c>
    </row>
    <row r="51" spans="1:17" s="138" customFormat="1" ht="18" customHeight="1" x14ac:dyDescent="0.2">
      <c r="A51" s="175">
        <f>Roster!A51</f>
        <v>0</v>
      </c>
      <c r="B51" s="395" t="e">
        <f>VLOOKUP(A51,Roster!A:B,2,FALSE)</f>
        <v>#N/A</v>
      </c>
      <c r="C51" s="176">
        <f>SUMIFS('Sales Details'!E:E,'Sales Details'!$A:$A,Totals_Cub!$A51)</f>
        <v>0</v>
      </c>
      <c r="D51" s="177">
        <f>SUMIFS('Sales Details'!F:F,'Sales Details'!$A:$A,Totals_Cub!$A51)</f>
        <v>0</v>
      </c>
      <c r="E51" s="177">
        <f t="shared" si="8"/>
        <v>0</v>
      </c>
      <c r="F51" s="177">
        <f>SUMIFS('Sales Details'!G:G,'Sales Details'!$A:$A,Totals_Cub!$A51)</f>
        <v>0</v>
      </c>
      <c r="G51" s="178">
        <f t="shared" si="9"/>
        <v>0</v>
      </c>
      <c r="H51" s="136"/>
      <c r="I51" s="157"/>
      <c r="J51" s="177">
        <f t="shared" si="10"/>
        <v>0</v>
      </c>
      <c r="K51" s="177">
        <f t="shared" si="11"/>
        <v>0</v>
      </c>
      <c r="L51" s="177">
        <f t="shared" si="12"/>
        <v>0</v>
      </c>
      <c r="M51" s="177">
        <f t="shared" si="13"/>
        <v>0</v>
      </c>
      <c r="N51" s="166"/>
      <c r="O51" s="166"/>
      <c r="P51" s="167">
        <f t="shared" si="14"/>
        <v>0</v>
      </c>
      <c r="Q51" s="167">
        <f t="shared" si="15"/>
        <v>0</v>
      </c>
    </row>
    <row r="52" spans="1:17" s="142" customFormat="1" ht="18" customHeight="1" x14ac:dyDescent="0.2">
      <c r="A52" s="179">
        <f>Roster!A52</f>
        <v>0</v>
      </c>
      <c r="B52" s="396" t="e">
        <f>VLOOKUP(A52,Roster!A:B,2,FALSE)</f>
        <v>#N/A</v>
      </c>
      <c r="C52" s="180">
        <f>SUMIFS('Sales Details'!E:E,'Sales Details'!$A:$A,Totals_Cub!$A52)</f>
        <v>0</v>
      </c>
      <c r="D52" s="181">
        <f>SUMIFS('Sales Details'!F:F,'Sales Details'!$A:$A,Totals_Cub!$A52)</f>
        <v>0</v>
      </c>
      <c r="E52" s="181">
        <f t="shared" si="8"/>
        <v>0</v>
      </c>
      <c r="F52" s="181">
        <f>SUMIFS('Sales Details'!G:G,'Sales Details'!$A:$A,Totals_Cub!$A52)</f>
        <v>0</v>
      </c>
      <c r="G52" s="182">
        <f t="shared" si="9"/>
        <v>0</v>
      </c>
      <c r="H52" s="136"/>
      <c r="I52" s="157"/>
      <c r="J52" s="181">
        <f t="shared" si="10"/>
        <v>0</v>
      </c>
      <c r="K52" s="181">
        <f t="shared" si="11"/>
        <v>0</v>
      </c>
      <c r="L52" s="181">
        <f t="shared" si="12"/>
        <v>0</v>
      </c>
      <c r="M52" s="181">
        <f t="shared" si="13"/>
        <v>0</v>
      </c>
      <c r="N52" s="166"/>
      <c r="O52" s="166"/>
      <c r="P52" s="167">
        <f t="shared" si="14"/>
        <v>0</v>
      </c>
      <c r="Q52" s="167">
        <f t="shared" si="15"/>
        <v>0</v>
      </c>
    </row>
    <row r="53" spans="1:17" s="138" customFormat="1" ht="18" hidden="1" customHeight="1" x14ac:dyDescent="0.2">
      <c r="A53" s="175">
        <f>Roster!A53</f>
        <v>0</v>
      </c>
      <c r="B53" s="395" t="e">
        <f>VLOOKUP(A53,Roster!A:B,2,FALSE)</f>
        <v>#N/A</v>
      </c>
      <c r="C53" s="176">
        <f>SUMIFS('Sales Details'!E:E,'Sales Details'!$A:$A,Totals_Cub!$A53)</f>
        <v>0</v>
      </c>
      <c r="D53" s="177">
        <f>SUMIFS('Sales Details'!F:F,'Sales Details'!$A:$A,Totals_Cub!$A53)</f>
        <v>0</v>
      </c>
      <c r="E53" s="177">
        <f t="shared" si="8"/>
        <v>0</v>
      </c>
      <c r="F53" s="177">
        <f>SUMIFS('Sales Details'!G:G,'Sales Details'!$A:$A,Totals_Cub!$A53)</f>
        <v>0</v>
      </c>
      <c r="G53" s="178">
        <f t="shared" si="9"/>
        <v>0</v>
      </c>
      <c r="H53" s="136"/>
      <c r="I53" s="157"/>
      <c r="J53" s="177">
        <f t="shared" si="10"/>
        <v>0</v>
      </c>
      <c r="K53" s="177">
        <f t="shared" si="11"/>
        <v>0</v>
      </c>
      <c r="L53" s="177">
        <f t="shared" si="12"/>
        <v>0</v>
      </c>
      <c r="M53" s="177">
        <f t="shared" si="13"/>
        <v>0</v>
      </c>
      <c r="N53" s="166"/>
      <c r="O53" s="166"/>
      <c r="P53" s="167">
        <f t="shared" si="14"/>
        <v>0</v>
      </c>
      <c r="Q53" s="167">
        <f t="shared" si="15"/>
        <v>0</v>
      </c>
    </row>
    <row r="54" spans="1:17" s="142" customFormat="1" ht="18" hidden="1" customHeight="1" x14ac:dyDescent="0.2">
      <c r="A54" s="179">
        <f>Roster!A54</f>
        <v>0</v>
      </c>
      <c r="B54" s="396" t="e">
        <f>VLOOKUP(A54,Roster!A:B,2,FALSE)</f>
        <v>#N/A</v>
      </c>
      <c r="C54" s="180">
        <f>SUMIFS('Sales Details'!E:E,'Sales Details'!$A:$A,Totals_Cub!$A54)</f>
        <v>0</v>
      </c>
      <c r="D54" s="181">
        <f>SUMIFS('Sales Details'!F:F,'Sales Details'!$A:$A,Totals_Cub!$A54)</f>
        <v>0</v>
      </c>
      <c r="E54" s="181">
        <f t="shared" si="8"/>
        <v>0</v>
      </c>
      <c r="F54" s="181">
        <f>SUMIFS('Sales Details'!G:G,'Sales Details'!$A:$A,Totals_Cub!$A54)</f>
        <v>0</v>
      </c>
      <c r="G54" s="182">
        <f t="shared" si="9"/>
        <v>0</v>
      </c>
      <c r="H54" s="136"/>
      <c r="I54" s="157"/>
      <c r="J54" s="181">
        <f t="shared" si="10"/>
        <v>0</v>
      </c>
      <c r="K54" s="181">
        <f t="shared" si="11"/>
        <v>0</v>
      </c>
      <c r="L54" s="181">
        <f t="shared" si="12"/>
        <v>0</v>
      </c>
      <c r="M54" s="181">
        <f t="shared" si="13"/>
        <v>0</v>
      </c>
      <c r="N54" s="166"/>
      <c r="O54" s="166"/>
      <c r="P54" s="167">
        <f t="shared" si="14"/>
        <v>0</v>
      </c>
      <c r="Q54" s="167">
        <f t="shared" si="15"/>
        <v>0</v>
      </c>
    </row>
    <row r="55" spans="1:17" s="138" customFormat="1" ht="18" hidden="1" customHeight="1" x14ac:dyDescent="0.2">
      <c r="A55" s="175">
        <f>Roster!A55</f>
        <v>0</v>
      </c>
      <c r="B55" s="395" t="e">
        <f>VLOOKUP(A55,Roster!A:B,2,FALSE)</f>
        <v>#N/A</v>
      </c>
      <c r="C55" s="176">
        <f>SUMIFS('Sales Details'!E:E,'Sales Details'!$A:$A,Totals_Cub!$A55)</f>
        <v>0</v>
      </c>
      <c r="D55" s="177">
        <f>SUMIFS('Sales Details'!F:F,'Sales Details'!$A:$A,Totals_Cub!$A55)</f>
        <v>0</v>
      </c>
      <c r="E55" s="177">
        <f t="shared" si="8"/>
        <v>0</v>
      </c>
      <c r="F55" s="177">
        <f>SUMIFS('Sales Details'!G:G,'Sales Details'!$A:$A,Totals_Cub!$A55)</f>
        <v>0</v>
      </c>
      <c r="G55" s="178">
        <f t="shared" si="9"/>
        <v>0</v>
      </c>
      <c r="H55" s="136"/>
      <c r="I55" s="157"/>
      <c r="J55" s="177">
        <f t="shared" si="10"/>
        <v>0</v>
      </c>
      <c r="K55" s="177">
        <f t="shared" si="11"/>
        <v>0</v>
      </c>
      <c r="L55" s="177">
        <f t="shared" si="12"/>
        <v>0</v>
      </c>
      <c r="M55" s="177">
        <f t="shared" si="13"/>
        <v>0</v>
      </c>
      <c r="N55" s="166"/>
      <c r="O55" s="166"/>
      <c r="P55" s="167">
        <f t="shared" si="14"/>
        <v>0</v>
      </c>
      <c r="Q55" s="167">
        <f t="shared" si="15"/>
        <v>0</v>
      </c>
    </row>
    <row r="56" spans="1:17" s="142" customFormat="1" ht="18" hidden="1" customHeight="1" x14ac:dyDescent="0.2">
      <c r="A56" s="179">
        <f>Roster!A56</f>
        <v>0</v>
      </c>
      <c r="B56" s="396" t="e">
        <f>VLOOKUP(A56,Roster!A:B,2,FALSE)</f>
        <v>#N/A</v>
      </c>
      <c r="C56" s="180">
        <f>SUMIFS('Sales Details'!E:E,'Sales Details'!$A:$A,Totals_Cub!$A56)</f>
        <v>0</v>
      </c>
      <c r="D56" s="181">
        <f>SUMIFS('Sales Details'!F:F,'Sales Details'!$A:$A,Totals_Cub!$A56)</f>
        <v>0</v>
      </c>
      <c r="E56" s="181">
        <f t="shared" si="8"/>
        <v>0</v>
      </c>
      <c r="F56" s="181">
        <f>SUMIFS('Sales Details'!G:G,'Sales Details'!$A:$A,Totals_Cub!$A56)</f>
        <v>0</v>
      </c>
      <c r="G56" s="182">
        <f t="shared" si="9"/>
        <v>0</v>
      </c>
      <c r="H56" s="136"/>
      <c r="I56" s="157"/>
      <c r="J56" s="181">
        <f t="shared" si="10"/>
        <v>0</v>
      </c>
      <c r="K56" s="181">
        <f t="shared" si="11"/>
        <v>0</v>
      </c>
      <c r="L56" s="181">
        <f t="shared" si="12"/>
        <v>0</v>
      </c>
      <c r="M56" s="181">
        <f t="shared" si="13"/>
        <v>0</v>
      </c>
      <c r="N56" s="166"/>
      <c r="O56" s="166"/>
      <c r="P56" s="167">
        <f t="shared" si="14"/>
        <v>0</v>
      </c>
      <c r="Q56" s="167">
        <f t="shared" si="15"/>
        <v>0</v>
      </c>
    </row>
    <row r="57" spans="1:17" s="138" customFormat="1" ht="18" hidden="1" customHeight="1" x14ac:dyDescent="0.2">
      <c r="A57" s="175">
        <f>Roster!A57</f>
        <v>0</v>
      </c>
      <c r="B57" s="395" t="e">
        <f>VLOOKUP(A57,Roster!A:B,2,FALSE)</f>
        <v>#N/A</v>
      </c>
      <c r="C57" s="176">
        <f>SUMIFS('Sales Details'!E:E,'Sales Details'!$A:$A,Totals_Cub!$A57)</f>
        <v>0</v>
      </c>
      <c r="D57" s="177">
        <f>SUMIFS('Sales Details'!F:F,'Sales Details'!$A:$A,Totals_Cub!$A57)</f>
        <v>0</v>
      </c>
      <c r="E57" s="177">
        <f t="shared" si="8"/>
        <v>0</v>
      </c>
      <c r="F57" s="177">
        <f>SUMIFS('Sales Details'!G:G,'Sales Details'!$A:$A,Totals_Cub!$A57)</f>
        <v>0</v>
      </c>
      <c r="G57" s="178">
        <f t="shared" si="9"/>
        <v>0</v>
      </c>
      <c r="H57" s="136"/>
      <c r="I57" s="157"/>
      <c r="J57" s="177">
        <f t="shared" si="10"/>
        <v>0</v>
      </c>
      <c r="K57" s="177">
        <f t="shared" si="11"/>
        <v>0</v>
      </c>
      <c r="L57" s="177">
        <f t="shared" si="12"/>
        <v>0</v>
      </c>
      <c r="M57" s="177">
        <f t="shared" si="13"/>
        <v>0</v>
      </c>
      <c r="N57" s="166"/>
      <c r="O57" s="166"/>
      <c r="P57" s="167">
        <f t="shared" si="14"/>
        <v>0</v>
      </c>
      <c r="Q57" s="167">
        <f t="shared" si="15"/>
        <v>0</v>
      </c>
    </row>
    <row r="58" spans="1:17" s="142" customFormat="1" ht="18" hidden="1" customHeight="1" x14ac:dyDescent="0.2">
      <c r="A58" s="179">
        <f>Roster!A58</f>
        <v>0</v>
      </c>
      <c r="B58" s="396" t="e">
        <f>VLOOKUP(A58,Roster!A:B,2,FALSE)</f>
        <v>#N/A</v>
      </c>
      <c r="C58" s="180">
        <f>SUMIFS('Sales Details'!E:E,'Sales Details'!$A:$A,Totals_Cub!$A58)</f>
        <v>0</v>
      </c>
      <c r="D58" s="181">
        <f>SUMIFS('Sales Details'!F:F,'Sales Details'!$A:$A,Totals_Cub!$A58)</f>
        <v>0</v>
      </c>
      <c r="E58" s="181">
        <f t="shared" si="8"/>
        <v>0</v>
      </c>
      <c r="F58" s="181">
        <f>SUMIFS('Sales Details'!G:G,'Sales Details'!$A:$A,Totals_Cub!$A58)</f>
        <v>0</v>
      </c>
      <c r="G58" s="182">
        <f t="shared" si="9"/>
        <v>0</v>
      </c>
      <c r="H58" s="136"/>
      <c r="I58" s="157"/>
      <c r="J58" s="181">
        <f t="shared" si="10"/>
        <v>0</v>
      </c>
      <c r="K58" s="181">
        <f t="shared" si="11"/>
        <v>0</v>
      </c>
      <c r="L58" s="181">
        <f t="shared" si="12"/>
        <v>0</v>
      </c>
      <c r="M58" s="181">
        <f t="shared" si="13"/>
        <v>0</v>
      </c>
      <c r="N58" s="166"/>
      <c r="O58" s="166"/>
      <c r="P58" s="167">
        <f t="shared" si="14"/>
        <v>0</v>
      </c>
      <c r="Q58" s="167">
        <f t="shared" si="15"/>
        <v>0</v>
      </c>
    </row>
    <row r="59" spans="1:17" s="138" customFormat="1" ht="18" hidden="1" customHeight="1" x14ac:dyDescent="0.2">
      <c r="A59" s="175">
        <f>Roster!A59</f>
        <v>0</v>
      </c>
      <c r="B59" s="395" t="e">
        <f>VLOOKUP(A59,Roster!A:B,2,FALSE)</f>
        <v>#N/A</v>
      </c>
      <c r="C59" s="176">
        <f>SUMIFS('Sales Details'!E:E,'Sales Details'!$A:$A,Totals_Cub!$A59)</f>
        <v>0</v>
      </c>
      <c r="D59" s="177">
        <f>SUMIFS('Sales Details'!F:F,'Sales Details'!$A:$A,Totals_Cub!$A59)</f>
        <v>0</v>
      </c>
      <c r="E59" s="177">
        <f t="shared" si="8"/>
        <v>0</v>
      </c>
      <c r="F59" s="177">
        <f>SUMIFS('Sales Details'!G:G,'Sales Details'!$A:$A,Totals_Cub!$A59)</f>
        <v>0</v>
      </c>
      <c r="G59" s="178">
        <f t="shared" si="9"/>
        <v>0</v>
      </c>
      <c r="H59" s="136"/>
      <c r="I59" s="157"/>
      <c r="J59" s="177">
        <f t="shared" si="10"/>
        <v>0</v>
      </c>
      <c r="K59" s="177">
        <f t="shared" si="11"/>
        <v>0</v>
      </c>
      <c r="L59" s="177">
        <f t="shared" si="12"/>
        <v>0</v>
      </c>
      <c r="M59" s="177">
        <f t="shared" si="13"/>
        <v>0</v>
      </c>
      <c r="N59" s="166"/>
      <c r="O59" s="166"/>
      <c r="P59" s="167">
        <f t="shared" si="14"/>
        <v>0</v>
      </c>
      <c r="Q59" s="167">
        <f t="shared" si="15"/>
        <v>0</v>
      </c>
    </row>
    <row r="60" spans="1:17" s="142" customFormat="1" ht="18" hidden="1" customHeight="1" x14ac:dyDescent="0.2">
      <c r="A60" s="179">
        <f>Roster!A60</f>
        <v>0</v>
      </c>
      <c r="B60" s="396" t="e">
        <f>VLOOKUP(A60,Roster!A:B,2,FALSE)</f>
        <v>#N/A</v>
      </c>
      <c r="C60" s="180">
        <f>SUMIFS('Sales Details'!E:E,'Sales Details'!$A:$A,Totals_Cub!$A60)</f>
        <v>0</v>
      </c>
      <c r="D60" s="181">
        <f>SUMIFS('Sales Details'!F:F,'Sales Details'!$A:$A,Totals_Cub!$A60)</f>
        <v>0</v>
      </c>
      <c r="E60" s="181">
        <f t="shared" si="8"/>
        <v>0</v>
      </c>
      <c r="F60" s="181">
        <f>SUMIFS('Sales Details'!G:G,'Sales Details'!$A:$A,Totals_Cub!$A60)</f>
        <v>0</v>
      </c>
      <c r="G60" s="182">
        <f t="shared" si="9"/>
        <v>0</v>
      </c>
      <c r="H60" s="136"/>
      <c r="I60" s="157"/>
      <c r="J60" s="181">
        <f t="shared" si="10"/>
        <v>0</v>
      </c>
      <c r="K60" s="181">
        <f t="shared" si="11"/>
        <v>0</v>
      </c>
      <c r="L60" s="181">
        <f t="shared" si="12"/>
        <v>0</v>
      </c>
      <c r="M60" s="181">
        <f t="shared" si="13"/>
        <v>0</v>
      </c>
      <c r="N60" s="166"/>
      <c r="O60" s="166"/>
      <c r="P60" s="167">
        <f t="shared" si="14"/>
        <v>0</v>
      </c>
      <c r="Q60" s="167">
        <f t="shared" si="15"/>
        <v>0</v>
      </c>
    </row>
    <row r="61" spans="1:17" s="138" customFormat="1" ht="18" hidden="1" customHeight="1" x14ac:dyDescent="0.2">
      <c r="A61" s="175">
        <f>Roster!A61</f>
        <v>0</v>
      </c>
      <c r="B61" s="395" t="e">
        <f>VLOOKUP(A61,Roster!A:B,2,FALSE)</f>
        <v>#N/A</v>
      </c>
      <c r="C61" s="176">
        <f>SUMIFS('Sales Details'!E:E,'Sales Details'!$A:$A,Totals_Cub!$A61)</f>
        <v>0</v>
      </c>
      <c r="D61" s="177">
        <f>SUMIFS('Sales Details'!F:F,'Sales Details'!$A:$A,Totals_Cub!$A61)</f>
        <v>0</v>
      </c>
      <c r="E61" s="177">
        <f t="shared" si="8"/>
        <v>0</v>
      </c>
      <c r="F61" s="177">
        <f>SUMIFS('Sales Details'!G:G,'Sales Details'!$A:$A,Totals_Cub!$A61)</f>
        <v>0</v>
      </c>
      <c r="G61" s="178">
        <f t="shared" si="9"/>
        <v>0</v>
      </c>
      <c r="H61" s="136"/>
      <c r="I61" s="157"/>
      <c r="J61" s="177">
        <f t="shared" ref="J61:J77" si="16">E61*J$1</f>
        <v>0</v>
      </c>
      <c r="K61" s="177">
        <f t="shared" ref="K61:K77" si="17">F61*K$1</f>
        <v>0</v>
      </c>
      <c r="L61" s="177">
        <f t="shared" ref="L61:L77" si="18">E61*L$1</f>
        <v>0</v>
      </c>
      <c r="M61" s="177">
        <f t="shared" ref="M61:M77" si="19">SUM(J61:L61)</f>
        <v>0</v>
      </c>
      <c r="N61" s="166"/>
      <c r="O61" s="166"/>
      <c r="P61" s="167">
        <f t="shared" ref="P61:P77" si="20">E61*P$1</f>
        <v>0</v>
      </c>
      <c r="Q61" s="167">
        <f t="shared" ref="Q61:Q77" si="21">F61*Q$1</f>
        <v>0</v>
      </c>
    </row>
    <row r="62" spans="1:17" s="142" customFormat="1" ht="18" hidden="1" customHeight="1" x14ac:dyDescent="0.2">
      <c r="A62" s="179">
        <f>Roster!A62</f>
        <v>0</v>
      </c>
      <c r="B62" s="396" t="e">
        <f>VLOOKUP(A62,Roster!A:B,2,FALSE)</f>
        <v>#N/A</v>
      </c>
      <c r="C62" s="180">
        <f>SUMIFS('Sales Details'!E:E,'Sales Details'!$A:$A,Totals_Cub!$A62)</f>
        <v>0</v>
      </c>
      <c r="D62" s="181">
        <f>SUMIFS('Sales Details'!F:F,'Sales Details'!$A:$A,Totals_Cub!$A62)</f>
        <v>0</v>
      </c>
      <c r="E62" s="181">
        <f t="shared" si="8"/>
        <v>0</v>
      </c>
      <c r="F62" s="181">
        <f>SUMIFS('Sales Details'!G:G,'Sales Details'!$A:$A,Totals_Cub!$A62)</f>
        <v>0</v>
      </c>
      <c r="G62" s="182">
        <f t="shared" si="9"/>
        <v>0</v>
      </c>
      <c r="H62" s="136"/>
      <c r="I62" s="157"/>
      <c r="J62" s="181">
        <f t="shared" si="16"/>
        <v>0</v>
      </c>
      <c r="K62" s="181">
        <f t="shared" si="17"/>
        <v>0</v>
      </c>
      <c r="L62" s="181">
        <f t="shared" si="18"/>
        <v>0</v>
      </c>
      <c r="M62" s="181">
        <f t="shared" si="19"/>
        <v>0</v>
      </c>
      <c r="N62" s="166"/>
      <c r="O62" s="166"/>
      <c r="P62" s="167">
        <f t="shared" si="20"/>
        <v>0</v>
      </c>
      <c r="Q62" s="167">
        <f t="shared" si="21"/>
        <v>0</v>
      </c>
    </row>
    <row r="63" spans="1:17" s="138" customFormat="1" ht="18" hidden="1" customHeight="1" x14ac:dyDescent="0.2">
      <c r="A63" s="175">
        <f>Roster!A63</f>
        <v>0</v>
      </c>
      <c r="B63" s="395" t="e">
        <f>VLOOKUP(A63,Roster!A:B,2,FALSE)</f>
        <v>#N/A</v>
      </c>
      <c r="C63" s="176">
        <f>SUMIFS('Sales Details'!E:E,'Sales Details'!$A:$A,Totals_Cub!$A63)</f>
        <v>0</v>
      </c>
      <c r="D63" s="177">
        <f>SUMIFS('Sales Details'!F:F,'Sales Details'!$A:$A,Totals_Cub!$A63)</f>
        <v>0</v>
      </c>
      <c r="E63" s="177">
        <f t="shared" si="8"/>
        <v>0</v>
      </c>
      <c r="F63" s="177">
        <f>SUMIFS('Sales Details'!G:G,'Sales Details'!$A:$A,Totals_Cub!$A63)</f>
        <v>0</v>
      </c>
      <c r="G63" s="178">
        <f t="shared" si="9"/>
        <v>0</v>
      </c>
      <c r="H63" s="136"/>
      <c r="I63" s="157"/>
      <c r="J63" s="177">
        <f t="shared" si="16"/>
        <v>0</v>
      </c>
      <c r="K63" s="177">
        <f t="shared" si="17"/>
        <v>0</v>
      </c>
      <c r="L63" s="177">
        <f t="shared" si="18"/>
        <v>0</v>
      </c>
      <c r="M63" s="177">
        <f t="shared" si="19"/>
        <v>0</v>
      </c>
      <c r="N63" s="166"/>
      <c r="O63" s="166"/>
      <c r="P63" s="167">
        <f t="shared" si="20"/>
        <v>0</v>
      </c>
      <c r="Q63" s="167">
        <f t="shared" si="21"/>
        <v>0</v>
      </c>
    </row>
    <row r="64" spans="1:17" s="142" customFormat="1" ht="18" hidden="1" customHeight="1" x14ac:dyDescent="0.2">
      <c r="A64" s="179">
        <f>Roster!A64</f>
        <v>0</v>
      </c>
      <c r="B64" s="396" t="e">
        <f>VLOOKUP(A64,Roster!A:B,2,FALSE)</f>
        <v>#N/A</v>
      </c>
      <c r="C64" s="180">
        <f>SUMIFS('Sales Details'!E:E,'Sales Details'!$A:$A,Totals_Cub!$A64)</f>
        <v>0</v>
      </c>
      <c r="D64" s="181">
        <f>SUMIFS('Sales Details'!F:F,'Sales Details'!$A:$A,Totals_Cub!$A64)</f>
        <v>0</v>
      </c>
      <c r="E64" s="181">
        <f t="shared" si="8"/>
        <v>0</v>
      </c>
      <c r="F64" s="181">
        <f>SUMIFS('Sales Details'!G:G,'Sales Details'!$A:$A,Totals_Cub!$A64)</f>
        <v>0</v>
      </c>
      <c r="G64" s="182">
        <f t="shared" si="9"/>
        <v>0</v>
      </c>
      <c r="H64" s="136"/>
      <c r="I64" s="157"/>
      <c r="J64" s="181">
        <f t="shared" si="16"/>
        <v>0</v>
      </c>
      <c r="K64" s="181">
        <f t="shared" si="17"/>
        <v>0</v>
      </c>
      <c r="L64" s="181">
        <f t="shared" si="18"/>
        <v>0</v>
      </c>
      <c r="M64" s="181">
        <f t="shared" si="19"/>
        <v>0</v>
      </c>
      <c r="N64" s="166"/>
      <c r="O64" s="166"/>
      <c r="P64" s="167">
        <f t="shared" si="20"/>
        <v>0</v>
      </c>
      <c r="Q64" s="167">
        <f t="shared" si="21"/>
        <v>0</v>
      </c>
    </row>
    <row r="65" spans="1:17" s="138" customFormat="1" ht="18" hidden="1" customHeight="1" x14ac:dyDescent="0.2">
      <c r="A65" s="175">
        <f>Roster!A65</f>
        <v>0</v>
      </c>
      <c r="B65" s="395" t="e">
        <f>VLOOKUP(A65,Roster!A:B,2,FALSE)</f>
        <v>#N/A</v>
      </c>
      <c r="C65" s="176">
        <f>SUMIFS('Sales Details'!E:E,'Sales Details'!$A:$A,Totals_Cub!$A65)</f>
        <v>0</v>
      </c>
      <c r="D65" s="177">
        <f>SUMIFS('Sales Details'!F:F,'Sales Details'!$A:$A,Totals_Cub!$A65)</f>
        <v>0</v>
      </c>
      <c r="E65" s="177">
        <f t="shared" si="8"/>
        <v>0</v>
      </c>
      <c r="F65" s="177">
        <f>SUMIFS('Sales Details'!G:G,'Sales Details'!$A:$A,Totals_Cub!$A65)</f>
        <v>0</v>
      </c>
      <c r="G65" s="178">
        <f t="shared" si="9"/>
        <v>0</v>
      </c>
      <c r="H65" s="136"/>
      <c r="I65" s="157"/>
      <c r="J65" s="177">
        <f t="shared" si="16"/>
        <v>0</v>
      </c>
      <c r="K65" s="177">
        <f t="shared" si="17"/>
        <v>0</v>
      </c>
      <c r="L65" s="177">
        <f t="shared" si="18"/>
        <v>0</v>
      </c>
      <c r="M65" s="177">
        <f t="shared" si="19"/>
        <v>0</v>
      </c>
      <c r="N65" s="166"/>
      <c r="O65" s="166"/>
      <c r="P65" s="167">
        <f t="shared" si="20"/>
        <v>0</v>
      </c>
      <c r="Q65" s="167">
        <f t="shared" si="21"/>
        <v>0</v>
      </c>
    </row>
    <row r="66" spans="1:17" s="142" customFormat="1" ht="18" hidden="1" customHeight="1" x14ac:dyDescent="0.2">
      <c r="A66" s="179">
        <f>Roster!A66</f>
        <v>0</v>
      </c>
      <c r="B66" s="396" t="e">
        <f>VLOOKUP(A66,Roster!A:B,2,FALSE)</f>
        <v>#N/A</v>
      </c>
      <c r="C66" s="180">
        <f>SUMIFS('Sales Details'!E:E,'Sales Details'!$A:$A,Totals_Cub!$A66)</f>
        <v>0</v>
      </c>
      <c r="D66" s="181">
        <f>SUMIFS('Sales Details'!F:F,'Sales Details'!$A:$A,Totals_Cub!$A66)</f>
        <v>0</v>
      </c>
      <c r="E66" s="181">
        <f t="shared" si="8"/>
        <v>0</v>
      </c>
      <c r="F66" s="181">
        <f>SUMIFS('Sales Details'!G:G,'Sales Details'!$A:$A,Totals_Cub!$A66)</f>
        <v>0</v>
      </c>
      <c r="G66" s="182">
        <f t="shared" si="9"/>
        <v>0</v>
      </c>
      <c r="H66" s="136"/>
      <c r="I66" s="157"/>
      <c r="J66" s="181">
        <f t="shared" si="16"/>
        <v>0</v>
      </c>
      <c r="K66" s="181">
        <f t="shared" si="17"/>
        <v>0</v>
      </c>
      <c r="L66" s="181">
        <f t="shared" si="18"/>
        <v>0</v>
      </c>
      <c r="M66" s="181">
        <f t="shared" si="19"/>
        <v>0</v>
      </c>
      <c r="N66" s="166"/>
      <c r="O66" s="166"/>
      <c r="P66" s="167">
        <f t="shared" si="20"/>
        <v>0</v>
      </c>
      <c r="Q66" s="167">
        <f t="shared" si="21"/>
        <v>0</v>
      </c>
    </row>
    <row r="67" spans="1:17" s="138" customFormat="1" ht="18" hidden="1" customHeight="1" x14ac:dyDescent="0.2">
      <c r="A67" s="175">
        <f>Roster!A67</f>
        <v>0</v>
      </c>
      <c r="B67" s="395" t="e">
        <f>VLOOKUP(A67,Roster!A:B,2,FALSE)</f>
        <v>#N/A</v>
      </c>
      <c r="C67" s="176">
        <f>SUMIFS('Sales Details'!E:E,'Sales Details'!$A:$A,Totals_Cub!$A67)</f>
        <v>0</v>
      </c>
      <c r="D67" s="177">
        <f>SUMIFS('Sales Details'!F:F,'Sales Details'!$A:$A,Totals_Cub!$A67)</f>
        <v>0</v>
      </c>
      <c r="E67" s="177">
        <f t="shared" si="8"/>
        <v>0</v>
      </c>
      <c r="F67" s="177">
        <f>SUMIFS('Sales Details'!G:G,'Sales Details'!$A:$A,Totals_Cub!$A67)</f>
        <v>0</v>
      </c>
      <c r="G67" s="178">
        <f t="shared" si="9"/>
        <v>0</v>
      </c>
      <c r="H67" s="136"/>
      <c r="I67" s="157"/>
      <c r="J67" s="177">
        <f t="shared" si="16"/>
        <v>0</v>
      </c>
      <c r="K67" s="177">
        <f t="shared" si="17"/>
        <v>0</v>
      </c>
      <c r="L67" s="177">
        <f t="shared" si="18"/>
        <v>0</v>
      </c>
      <c r="M67" s="177">
        <f t="shared" si="19"/>
        <v>0</v>
      </c>
      <c r="N67" s="166"/>
      <c r="O67" s="166"/>
      <c r="P67" s="167">
        <f t="shared" si="20"/>
        <v>0</v>
      </c>
      <c r="Q67" s="167">
        <f t="shared" si="21"/>
        <v>0</v>
      </c>
    </row>
    <row r="68" spans="1:17" s="142" customFormat="1" ht="18" hidden="1" customHeight="1" x14ac:dyDescent="0.2">
      <c r="A68" s="179">
        <f>Roster!A68</f>
        <v>0</v>
      </c>
      <c r="B68" s="396" t="e">
        <f>VLOOKUP(A68,Roster!A:B,2,FALSE)</f>
        <v>#N/A</v>
      </c>
      <c r="C68" s="180">
        <f>SUMIFS('Sales Details'!E:E,'Sales Details'!$A:$A,Totals_Cub!$A68)</f>
        <v>0</v>
      </c>
      <c r="D68" s="181">
        <f>SUMIFS('Sales Details'!F:F,'Sales Details'!$A:$A,Totals_Cub!$A68)</f>
        <v>0</v>
      </c>
      <c r="E68" s="181">
        <f t="shared" si="8"/>
        <v>0</v>
      </c>
      <c r="F68" s="181">
        <f>SUMIFS('Sales Details'!G:G,'Sales Details'!$A:$A,Totals_Cub!$A68)</f>
        <v>0</v>
      </c>
      <c r="G68" s="182">
        <f t="shared" si="9"/>
        <v>0</v>
      </c>
      <c r="H68" s="136"/>
      <c r="I68" s="157"/>
      <c r="J68" s="181">
        <f t="shared" si="16"/>
        <v>0</v>
      </c>
      <c r="K68" s="181">
        <f t="shared" si="17"/>
        <v>0</v>
      </c>
      <c r="L68" s="181">
        <f t="shared" si="18"/>
        <v>0</v>
      </c>
      <c r="M68" s="181">
        <f t="shared" si="19"/>
        <v>0</v>
      </c>
      <c r="N68" s="166"/>
      <c r="O68" s="166"/>
      <c r="P68" s="167">
        <f t="shared" si="20"/>
        <v>0</v>
      </c>
      <c r="Q68" s="167">
        <f t="shared" si="21"/>
        <v>0</v>
      </c>
    </row>
    <row r="69" spans="1:17" s="138" customFormat="1" ht="18" hidden="1" customHeight="1" x14ac:dyDescent="0.2">
      <c r="A69" s="175">
        <f>Roster!A69</f>
        <v>0</v>
      </c>
      <c r="B69" s="395" t="e">
        <f>VLOOKUP(A69,Roster!A:B,2,FALSE)</f>
        <v>#N/A</v>
      </c>
      <c r="C69" s="176">
        <f>SUMIFS('Sales Details'!E:E,'Sales Details'!$A:$A,Totals_Cub!$A69)</f>
        <v>0</v>
      </c>
      <c r="D69" s="177">
        <f>SUMIFS('Sales Details'!F:F,'Sales Details'!$A:$A,Totals_Cub!$A69)</f>
        <v>0</v>
      </c>
      <c r="E69" s="177">
        <f t="shared" si="8"/>
        <v>0</v>
      </c>
      <c r="F69" s="177">
        <f>SUMIFS('Sales Details'!G:G,'Sales Details'!$A:$A,Totals_Cub!$A69)</f>
        <v>0</v>
      </c>
      <c r="G69" s="178">
        <f t="shared" si="9"/>
        <v>0</v>
      </c>
      <c r="H69" s="136"/>
      <c r="I69" s="157"/>
      <c r="J69" s="177">
        <f t="shared" si="16"/>
        <v>0</v>
      </c>
      <c r="K69" s="177">
        <f t="shared" si="17"/>
        <v>0</v>
      </c>
      <c r="L69" s="177">
        <f t="shared" si="18"/>
        <v>0</v>
      </c>
      <c r="M69" s="177">
        <f t="shared" si="19"/>
        <v>0</v>
      </c>
      <c r="N69" s="166"/>
      <c r="O69" s="166"/>
      <c r="P69" s="167">
        <f t="shared" si="20"/>
        <v>0</v>
      </c>
      <c r="Q69" s="167">
        <f t="shared" si="21"/>
        <v>0</v>
      </c>
    </row>
    <row r="70" spans="1:17" s="142" customFormat="1" ht="18" hidden="1" customHeight="1" x14ac:dyDescent="0.2">
      <c r="A70" s="179">
        <f>Roster!A70</f>
        <v>0</v>
      </c>
      <c r="B70" s="396" t="e">
        <f>VLOOKUP(A70,Roster!A:B,2,FALSE)</f>
        <v>#N/A</v>
      </c>
      <c r="C70" s="180">
        <f>SUMIFS('Sales Details'!E:E,'Sales Details'!$A:$A,Totals_Cub!$A70)</f>
        <v>0</v>
      </c>
      <c r="D70" s="181">
        <f>SUMIFS('Sales Details'!F:F,'Sales Details'!$A:$A,Totals_Cub!$A70)</f>
        <v>0</v>
      </c>
      <c r="E70" s="181">
        <f t="shared" ref="E70:E77" si="22">SUM(C70:D70)</f>
        <v>0</v>
      </c>
      <c r="F70" s="181">
        <f>SUMIFS('Sales Details'!G:G,'Sales Details'!$A:$A,Totals_Cub!$A70)</f>
        <v>0</v>
      </c>
      <c r="G70" s="182">
        <f t="shared" ref="G70:G77" si="23">E70+F70</f>
        <v>0</v>
      </c>
      <c r="H70" s="136"/>
      <c r="I70" s="157"/>
      <c r="J70" s="181">
        <f t="shared" si="16"/>
        <v>0</v>
      </c>
      <c r="K70" s="181">
        <f t="shared" si="17"/>
        <v>0</v>
      </c>
      <c r="L70" s="181">
        <f t="shared" si="18"/>
        <v>0</v>
      </c>
      <c r="M70" s="181">
        <f t="shared" si="19"/>
        <v>0</v>
      </c>
      <c r="N70" s="166"/>
      <c r="O70" s="166"/>
      <c r="P70" s="167">
        <f t="shared" si="20"/>
        <v>0</v>
      </c>
      <c r="Q70" s="167">
        <f t="shared" si="21"/>
        <v>0</v>
      </c>
    </row>
    <row r="71" spans="1:17" s="138" customFormat="1" ht="18" hidden="1" customHeight="1" x14ac:dyDescent="0.2">
      <c r="A71" s="175">
        <f>Roster!A71</f>
        <v>0</v>
      </c>
      <c r="B71" s="395" t="e">
        <f>VLOOKUP(A71,Roster!A:B,2,FALSE)</f>
        <v>#N/A</v>
      </c>
      <c r="C71" s="176">
        <f>SUMIFS('Sales Details'!E:E,'Sales Details'!$A:$A,Totals_Cub!$A71)</f>
        <v>0</v>
      </c>
      <c r="D71" s="177">
        <f>SUMIFS('Sales Details'!F:F,'Sales Details'!$A:$A,Totals_Cub!$A71)</f>
        <v>0</v>
      </c>
      <c r="E71" s="177">
        <f t="shared" si="22"/>
        <v>0</v>
      </c>
      <c r="F71" s="177">
        <f>SUMIFS('Sales Details'!G:G,'Sales Details'!$A:$A,Totals_Cub!$A71)</f>
        <v>0</v>
      </c>
      <c r="G71" s="178">
        <f t="shared" si="23"/>
        <v>0</v>
      </c>
      <c r="H71" s="136"/>
      <c r="I71" s="157"/>
      <c r="J71" s="177">
        <f t="shared" si="16"/>
        <v>0</v>
      </c>
      <c r="K71" s="177">
        <f t="shared" si="17"/>
        <v>0</v>
      </c>
      <c r="L71" s="177">
        <f t="shared" si="18"/>
        <v>0</v>
      </c>
      <c r="M71" s="177">
        <f t="shared" si="19"/>
        <v>0</v>
      </c>
      <c r="N71" s="166"/>
      <c r="O71" s="166"/>
      <c r="P71" s="167">
        <f t="shared" si="20"/>
        <v>0</v>
      </c>
      <c r="Q71" s="167">
        <f t="shared" si="21"/>
        <v>0</v>
      </c>
    </row>
    <row r="72" spans="1:17" s="142" customFormat="1" ht="18" hidden="1" customHeight="1" x14ac:dyDescent="0.2">
      <c r="A72" s="179">
        <f>Roster!A72</f>
        <v>0</v>
      </c>
      <c r="B72" s="396" t="e">
        <f>VLOOKUP(A72,Roster!A:B,2,FALSE)</f>
        <v>#N/A</v>
      </c>
      <c r="C72" s="180">
        <f>SUMIFS('Sales Details'!E:E,'Sales Details'!$A:$A,Totals_Cub!$A72)</f>
        <v>0</v>
      </c>
      <c r="D72" s="181">
        <f>SUMIFS('Sales Details'!F:F,'Sales Details'!$A:$A,Totals_Cub!$A72)</f>
        <v>0</v>
      </c>
      <c r="E72" s="181">
        <f t="shared" si="22"/>
        <v>0</v>
      </c>
      <c r="F72" s="181">
        <f>SUMIFS('Sales Details'!G:G,'Sales Details'!$A:$A,Totals_Cub!$A72)</f>
        <v>0</v>
      </c>
      <c r="G72" s="182">
        <f t="shared" si="23"/>
        <v>0</v>
      </c>
      <c r="H72" s="136"/>
      <c r="I72" s="157"/>
      <c r="J72" s="181">
        <f t="shared" si="16"/>
        <v>0</v>
      </c>
      <c r="K72" s="181">
        <f t="shared" si="17"/>
        <v>0</v>
      </c>
      <c r="L72" s="181">
        <f t="shared" si="18"/>
        <v>0</v>
      </c>
      <c r="M72" s="181">
        <f t="shared" si="19"/>
        <v>0</v>
      </c>
      <c r="N72" s="166"/>
      <c r="O72" s="166"/>
      <c r="P72" s="167">
        <f t="shared" si="20"/>
        <v>0</v>
      </c>
      <c r="Q72" s="167">
        <f t="shared" si="21"/>
        <v>0</v>
      </c>
    </row>
    <row r="73" spans="1:17" s="138" customFormat="1" ht="18" hidden="1" customHeight="1" x14ac:dyDescent="0.2">
      <c r="A73" s="175">
        <f>Roster!A73</f>
        <v>0</v>
      </c>
      <c r="B73" s="395" t="e">
        <f>VLOOKUP(A73,Roster!A:B,2,FALSE)</f>
        <v>#N/A</v>
      </c>
      <c r="C73" s="176">
        <f>SUMIFS('Sales Details'!E:E,'Sales Details'!$A:$A,Totals_Cub!$A73)</f>
        <v>0</v>
      </c>
      <c r="D73" s="177">
        <f>SUMIFS('Sales Details'!F:F,'Sales Details'!$A:$A,Totals_Cub!$A73)</f>
        <v>0</v>
      </c>
      <c r="E73" s="177">
        <f t="shared" si="22"/>
        <v>0</v>
      </c>
      <c r="F73" s="177">
        <f>SUMIFS('Sales Details'!G:G,'Sales Details'!$A:$A,Totals_Cub!$A73)</f>
        <v>0</v>
      </c>
      <c r="G73" s="178">
        <f t="shared" si="23"/>
        <v>0</v>
      </c>
      <c r="H73" s="136"/>
      <c r="I73" s="157"/>
      <c r="J73" s="177">
        <f t="shared" si="16"/>
        <v>0</v>
      </c>
      <c r="K73" s="177">
        <f t="shared" si="17"/>
        <v>0</v>
      </c>
      <c r="L73" s="177">
        <f t="shared" si="18"/>
        <v>0</v>
      </c>
      <c r="M73" s="177">
        <f t="shared" si="19"/>
        <v>0</v>
      </c>
      <c r="N73" s="166"/>
      <c r="O73" s="166"/>
      <c r="P73" s="167">
        <f t="shared" si="20"/>
        <v>0</v>
      </c>
      <c r="Q73" s="167">
        <f t="shared" si="21"/>
        <v>0</v>
      </c>
    </row>
    <row r="74" spans="1:17" s="142" customFormat="1" ht="18" hidden="1" customHeight="1" x14ac:dyDescent="0.2">
      <c r="A74" s="179">
        <f>Roster!A74</f>
        <v>0</v>
      </c>
      <c r="B74" s="396" t="e">
        <f>VLOOKUP(A74,Roster!A:B,2,FALSE)</f>
        <v>#N/A</v>
      </c>
      <c r="C74" s="180">
        <f>SUMIFS('Sales Details'!E:E,'Sales Details'!$A:$A,Totals_Cub!$A74)</f>
        <v>0</v>
      </c>
      <c r="D74" s="181">
        <f>SUMIFS('Sales Details'!F:F,'Sales Details'!$A:$A,Totals_Cub!$A74)</f>
        <v>0</v>
      </c>
      <c r="E74" s="181">
        <f t="shared" si="22"/>
        <v>0</v>
      </c>
      <c r="F74" s="181">
        <f>SUMIFS('Sales Details'!G:G,'Sales Details'!$A:$A,Totals_Cub!$A74)</f>
        <v>0</v>
      </c>
      <c r="G74" s="182">
        <f t="shared" si="23"/>
        <v>0</v>
      </c>
      <c r="H74" s="136"/>
      <c r="I74" s="157"/>
      <c r="J74" s="181">
        <f t="shared" si="16"/>
        <v>0</v>
      </c>
      <c r="K74" s="181">
        <f t="shared" si="17"/>
        <v>0</v>
      </c>
      <c r="L74" s="181">
        <f t="shared" si="18"/>
        <v>0</v>
      </c>
      <c r="M74" s="181">
        <f t="shared" si="19"/>
        <v>0</v>
      </c>
      <c r="N74" s="166"/>
      <c r="O74" s="166"/>
      <c r="P74" s="167">
        <f t="shared" si="20"/>
        <v>0</v>
      </c>
      <c r="Q74" s="167">
        <f t="shared" si="21"/>
        <v>0</v>
      </c>
    </row>
    <row r="75" spans="1:17" s="138" customFormat="1" ht="18" hidden="1" customHeight="1" x14ac:dyDescent="0.2">
      <c r="A75" s="175">
        <f>Roster!A75</f>
        <v>0</v>
      </c>
      <c r="B75" s="395" t="e">
        <f>VLOOKUP(A75,Roster!A:B,2,FALSE)</f>
        <v>#N/A</v>
      </c>
      <c r="C75" s="176">
        <f>SUMIFS('Sales Details'!E:E,'Sales Details'!$A:$A,Totals_Cub!$A75)</f>
        <v>0</v>
      </c>
      <c r="D75" s="177">
        <f>SUMIFS('Sales Details'!F:F,'Sales Details'!$A:$A,Totals_Cub!$A75)</f>
        <v>0</v>
      </c>
      <c r="E75" s="177">
        <f t="shared" si="22"/>
        <v>0</v>
      </c>
      <c r="F75" s="177">
        <f>SUMIFS('Sales Details'!G:G,'Sales Details'!$A:$A,Totals_Cub!$A75)</f>
        <v>0</v>
      </c>
      <c r="G75" s="178">
        <f t="shared" si="23"/>
        <v>0</v>
      </c>
      <c r="H75" s="136"/>
      <c r="I75" s="157"/>
      <c r="J75" s="177">
        <f t="shared" si="16"/>
        <v>0</v>
      </c>
      <c r="K75" s="177">
        <f t="shared" si="17"/>
        <v>0</v>
      </c>
      <c r="L75" s="177">
        <f t="shared" si="18"/>
        <v>0</v>
      </c>
      <c r="M75" s="177">
        <f t="shared" si="19"/>
        <v>0</v>
      </c>
      <c r="N75" s="166"/>
      <c r="O75" s="166"/>
      <c r="P75" s="167">
        <f t="shared" si="20"/>
        <v>0</v>
      </c>
      <c r="Q75" s="167">
        <f t="shared" si="21"/>
        <v>0</v>
      </c>
    </row>
    <row r="76" spans="1:17" s="142" customFormat="1" ht="18" hidden="1" customHeight="1" x14ac:dyDescent="0.2">
      <c r="A76" s="179">
        <f>Roster!A76</f>
        <v>0</v>
      </c>
      <c r="B76" s="396" t="e">
        <f>VLOOKUP(A76,Roster!A:B,2,FALSE)</f>
        <v>#N/A</v>
      </c>
      <c r="C76" s="180">
        <f>SUMIFS('Sales Details'!E:E,'Sales Details'!$A:$A,Totals_Cub!$A76)</f>
        <v>0</v>
      </c>
      <c r="D76" s="181">
        <f>SUMIFS('Sales Details'!F:F,'Sales Details'!$A:$A,Totals_Cub!$A76)</f>
        <v>0</v>
      </c>
      <c r="E76" s="181">
        <f t="shared" si="22"/>
        <v>0</v>
      </c>
      <c r="F76" s="181">
        <f>SUMIFS('Sales Details'!G:G,'Sales Details'!$A:$A,Totals_Cub!$A76)</f>
        <v>0</v>
      </c>
      <c r="G76" s="182">
        <f t="shared" si="23"/>
        <v>0</v>
      </c>
      <c r="H76" s="136"/>
      <c r="I76" s="157"/>
      <c r="J76" s="181">
        <f t="shared" si="16"/>
        <v>0</v>
      </c>
      <c r="K76" s="181">
        <f t="shared" si="17"/>
        <v>0</v>
      </c>
      <c r="L76" s="181">
        <f t="shared" si="18"/>
        <v>0</v>
      </c>
      <c r="M76" s="181">
        <f t="shared" si="19"/>
        <v>0</v>
      </c>
      <c r="N76" s="166"/>
      <c r="O76" s="166"/>
      <c r="P76" s="167">
        <f t="shared" si="20"/>
        <v>0</v>
      </c>
      <c r="Q76" s="167">
        <f t="shared" si="21"/>
        <v>0</v>
      </c>
    </row>
    <row r="77" spans="1:17" s="138" customFormat="1" ht="18" hidden="1" customHeight="1" x14ac:dyDescent="0.2">
      <c r="A77" s="175">
        <f>Roster!A77</f>
        <v>0</v>
      </c>
      <c r="B77" s="395" t="e">
        <f>VLOOKUP(A77,Roster!A:B,2,FALSE)</f>
        <v>#N/A</v>
      </c>
      <c r="C77" s="176">
        <f>SUMIFS('Sales Details'!E:E,'Sales Details'!$A:$A,Totals_Cub!$A77)</f>
        <v>0</v>
      </c>
      <c r="D77" s="177">
        <f>SUMIFS('Sales Details'!F:F,'Sales Details'!$A:$A,Totals_Cub!$A77)</f>
        <v>0</v>
      </c>
      <c r="E77" s="177">
        <f t="shared" si="22"/>
        <v>0</v>
      </c>
      <c r="F77" s="177">
        <f>SUMIFS('Sales Details'!G:G,'Sales Details'!$A:$A,Totals_Cub!$A77)</f>
        <v>0</v>
      </c>
      <c r="G77" s="178">
        <f t="shared" si="23"/>
        <v>0</v>
      </c>
      <c r="H77" s="136"/>
      <c r="I77" s="157"/>
      <c r="J77" s="177">
        <f t="shared" si="16"/>
        <v>0</v>
      </c>
      <c r="K77" s="177">
        <f t="shared" si="17"/>
        <v>0</v>
      </c>
      <c r="L77" s="177">
        <f t="shared" si="18"/>
        <v>0</v>
      </c>
      <c r="M77" s="177">
        <f t="shared" si="19"/>
        <v>0</v>
      </c>
      <c r="N77" s="166"/>
      <c r="O77" s="166"/>
      <c r="P77" s="167">
        <f t="shared" si="20"/>
        <v>0</v>
      </c>
      <c r="Q77" s="167">
        <f t="shared" si="21"/>
        <v>0</v>
      </c>
    </row>
    <row r="78" spans="1:17" s="138" customFormat="1" ht="18" customHeight="1" x14ac:dyDescent="0.2">
      <c r="E78" s="142"/>
      <c r="F78" s="139"/>
      <c r="G78" s="17"/>
      <c r="H78" s="142"/>
      <c r="I78" s="157"/>
      <c r="J78" s="435">
        <f>SUM(J3:J77)</f>
        <v>0</v>
      </c>
      <c r="K78" s="435">
        <f t="shared" ref="K78:L78" si="24">SUM(K3:K77)</f>
        <v>0</v>
      </c>
      <c r="L78" s="435">
        <f t="shared" si="24"/>
        <v>0</v>
      </c>
      <c r="M78" s="435">
        <f>SUM(M3:M77)</f>
        <v>0</v>
      </c>
      <c r="N78" s="436"/>
      <c r="O78" s="436"/>
      <c r="P78" s="437">
        <f t="shared" ref="P78:Q78" si="25">SUM(P3:P77)</f>
        <v>0</v>
      </c>
      <c r="Q78" s="437">
        <f t="shared" si="25"/>
        <v>0</v>
      </c>
    </row>
    <row r="79" spans="1:17" s="138" customFormat="1" ht="18" customHeight="1" thickBot="1" x14ac:dyDescent="0.25">
      <c r="C79" s="91"/>
      <c r="D79" s="91"/>
      <c r="E79" s="114"/>
      <c r="F79" s="140"/>
      <c r="G79" s="17"/>
      <c r="H79" s="142"/>
      <c r="I79" s="157"/>
      <c r="J79" s="443"/>
      <c r="K79" s="443"/>
      <c r="L79" s="443"/>
      <c r="M79" s="443"/>
      <c r="N79" s="444"/>
      <c r="O79" s="445"/>
      <c r="P79" s="446"/>
      <c r="Q79" s="446"/>
    </row>
    <row r="80" spans="1:17" ht="20" thickBot="1" x14ac:dyDescent="0.3">
      <c r="J80" s="438"/>
      <c r="K80" s="438"/>
      <c r="L80" s="438"/>
      <c r="M80" s="438"/>
      <c r="N80" s="439"/>
      <c r="O80" s="442"/>
      <c r="P80" s="588">
        <f>P78+Q78</f>
        <v>0</v>
      </c>
      <c r="Q80" s="589"/>
    </row>
    <row r="81" spans="10:17" ht="19" x14ac:dyDescent="0.25">
      <c r="J81" s="438"/>
      <c r="K81" s="438"/>
      <c r="L81" s="438"/>
      <c r="M81" s="438"/>
      <c r="N81" s="439"/>
      <c r="O81" s="442"/>
      <c r="P81" s="441"/>
      <c r="Q81" s="441"/>
    </row>
  </sheetData>
  <sheetProtection algorithmName="SHA-512" hashValue="piBW+YXyZpXJE369/Xy4FkB1nmQUjoptMVaztHeWG1qcb+RoDpaVsxRD7u8eQsrVzyb8myK4tUt6HPYuFuvs1A==" saltValue="0pYuE/NNN1m4N2yw8ghvOA==" spinCount="100000" sheet="1" formatCells="0" formatColumns="0" formatRows="0" sort="0" autoFilter="0" pivotTables="0"/>
  <autoFilter ref="A2:Q79" xr:uid="{92C2227D-C40C-9A46-9DCE-574DB092762A}"/>
  <mergeCells count="1">
    <mergeCell ref="P80:Q80"/>
  </mergeCells>
  <conditionalFormatting sqref="H3:H77 C3:F77">
    <cfRule type="cellIs" dxfId="186" priority="38" operator="equal">
      <formula>0</formula>
    </cfRule>
  </conditionalFormatting>
  <conditionalFormatting sqref="J3:Q77">
    <cfRule type="cellIs" dxfId="185" priority="32" operator="equal">
      <formula>0</formula>
    </cfRule>
  </conditionalFormatting>
  <conditionalFormatting sqref="G3:G1048576">
    <cfRule type="cellIs" dxfId="184" priority="31" operator="equal">
      <formula>0</formula>
    </cfRule>
  </conditionalFormatting>
  <conditionalFormatting sqref="G3:G1048576">
    <cfRule type="cellIs" dxfId="183" priority="26" operator="greaterThan">
      <formula>3000</formula>
    </cfRule>
    <cfRule type="cellIs" dxfId="182" priority="27" operator="between">
      <formula>2400</formula>
      <formula>2999</formula>
    </cfRule>
    <cfRule type="cellIs" dxfId="181" priority="28" operator="between">
      <formula>1800</formula>
      <formula>2399</formula>
    </cfRule>
    <cfRule type="cellIs" dxfId="180" priority="29" operator="between">
      <formula>1200</formula>
      <formula>1799</formula>
    </cfRule>
    <cfRule type="cellIs" dxfId="179" priority="30" operator="between">
      <formula>600</formula>
      <formula>1199</formula>
    </cfRule>
  </conditionalFormatting>
  <conditionalFormatting sqref="C2">
    <cfRule type="cellIs" dxfId="178" priority="18" operator="greaterThan">
      <formula>0</formula>
    </cfRule>
  </conditionalFormatting>
  <conditionalFormatting sqref="D2">
    <cfRule type="cellIs" dxfId="177" priority="16" operator="greaterThan">
      <formula>0</formula>
    </cfRule>
  </conditionalFormatting>
  <conditionalFormatting sqref="B1:B77">
    <cfRule type="containsText" dxfId="176" priority="1" operator="containsText" text="9">
      <formula>NOT(ISERROR(SEARCH("9",B1)))</formula>
    </cfRule>
    <cfRule type="containsText" dxfId="175" priority="2" operator="containsText" text="8">
      <formula>NOT(ISERROR(SEARCH("8",B1)))</formula>
    </cfRule>
    <cfRule type="containsText" dxfId="174" priority="3" operator="containsText" text="7">
      <formula>NOT(ISERROR(SEARCH("7",B1)))</formula>
    </cfRule>
    <cfRule type="containsText" dxfId="173" priority="4" operator="containsText" text="6">
      <formula>NOT(ISERROR(SEARCH("6",B1)))</formula>
    </cfRule>
    <cfRule type="containsText" dxfId="172" priority="5" operator="containsText" text="5">
      <formula>NOT(ISERROR(SEARCH("5",B1)))</formula>
    </cfRule>
    <cfRule type="containsText" dxfId="171" priority="6" operator="containsText" text="4">
      <formula>NOT(ISERROR(SEARCH("4",B1)))</formula>
    </cfRule>
    <cfRule type="containsText" dxfId="170" priority="7" operator="containsText" text="3">
      <formula>NOT(ISERROR(SEARCH("3",B1)))</formula>
    </cfRule>
    <cfRule type="containsText" dxfId="169" priority="8" operator="containsText" text="2">
      <formula>NOT(ISERROR(SEARCH("2",B1)))</formula>
    </cfRule>
  </conditionalFormatting>
  <conditionalFormatting sqref="B1 B3:B77">
    <cfRule type="containsText" dxfId="168" priority="9" operator="containsText" text="1">
      <formula>NOT(ISERROR(SEARCH("1",B1)))</formula>
    </cfRule>
    <cfRule type="containsText" dxfId="167" priority="10" operator="containsText" text="y">
      <formula>NOT(ISERROR(SEARCH("y",B1)))</formula>
    </cfRule>
    <cfRule type="containsText" dxfId="166" priority="11" operator="containsText" text="u">
      <formula>NOT(ISERROR(SEARCH("u",B1)))</formula>
    </cfRule>
    <cfRule type="containsText" dxfId="165" priority="12" operator="containsText" text="o">
      <formula>NOT(ISERROR(SEARCH("o",B1)))</formula>
    </cfRule>
    <cfRule type="containsText" dxfId="164" priority="13" operator="containsText" text="i">
      <formula>NOT(ISERROR(SEARCH("i",B1)))</formula>
    </cfRule>
    <cfRule type="containsText" dxfId="163" priority="14" operator="containsText" text="e">
      <formula>NOT(ISERROR(SEARCH("e",B1)))</formula>
    </cfRule>
    <cfRule type="containsText" dxfId="162" priority="15" operator="containsText" text="a">
      <formula>NOT(ISERROR(SEARCH("a",B1)))</formula>
    </cfRule>
  </conditionalFormatting>
  <pageMargins left="0.25" right="0.25" top="0.75" bottom="0.75" header="0.3" footer="0.3"/>
  <pageSetup orientation="landscape" horizontalDpi="1200" verticalDpi="1200" r:id="rId1"/>
  <ignoredErrors>
    <ignoredError sqref="B3:B77"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S80"/>
  <sheetViews>
    <sheetView showGridLines="0" zoomScaleNormal="100" workbookViewId="0">
      <pane xSplit="2" ySplit="2" topLeftCell="C3" activePane="bottomRight" state="frozen"/>
      <selection activeCell="A2" sqref="A2"/>
      <selection pane="topRight" activeCell="A2" sqref="A2"/>
      <selection pane="bottomLeft" activeCell="A2" sqref="A2"/>
      <selection pane="bottomRight" activeCell="A3" sqref="A3"/>
    </sheetView>
  </sheetViews>
  <sheetFormatPr baseColWidth="10" defaultColWidth="8.83203125" defaultRowHeight="16" x14ac:dyDescent="0.2"/>
  <cols>
    <col min="1" max="1" width="18.83203125" style="101" customWidth="1"/>
    <col min="2" max="2" width="15.83203125" style="277" customWidth="1"/>
    <col min="3" max="4" width="17.83203125" style="91" customWidth="1"/>
    <col min="5" max="5" width="17.83203125" style="114" customWidth="1"/>
    <col min="6" max="6" width="17.83203125" style="140" customWidth="1"/>
    <col min="7" max="7" width="17.83203125" style="17" customWidth="1"/>
    <col min="8" max="8" width="3.83203125" style="114" customWidth="1"/>
    <col min="9" max="9" width="12.1640625" style="89" bestFit="1" customWidth="1"/>
    <col min="10" max="15" width="13.83203125" style="91" customWidth="1"/>
    <col min="16" max="16" width="3.83203125" style="114" customWidth="1"/>
    <col min="17" max="17" width="12.1640625" style="89" bestFit="1" customWidth="1"/>
    <col min="18" max="18" width="12.6640625" style="145" customWidth="1"/>
    <col min="19" max="19" width="11.6640625" style="145" bestFit="1" customWidth="1"/>
    <col min="20" max="16384" width="8.83203125" style="91"/>
  </cols>
  <sheetData>
    <row r="1" spans="1:19" s="67" customFormat="1" ht="20" customHeight="1" thickBot="1" x14ac:dyDescent="0.3">
      <c r="A1" s="280" t="s">
        <v>160</v>
      </c>
      <c r="B1" s="355"/>
      <c r="C1" s="387">
        <f>SUM(C3:C100)</f>
        <v>0</v>
      </c>
      <c r="D1" s="387">
        <f>SUM(D3:D100)</f>
        <v>0</v>
      </c>
      <c r="E1" s="387">
        <f>SUM(E3:E100)</f>
        <v>0</v>
      </c>
      <c r="F1" s="387">
        <f>SUM(F3:F100)</f>
        <v>0</v>
      </c>
      <c r="G1" s="387">
        <f>SUM(G3:G100)</f>
        <v>0</v>
      </c>
      <c r="H1" s="69"/>
      <c r="I1" s="404" t="s">
        <v>91</v>
      </c>
      <c r="J1" s="273">
        <v>0.3</v>
      </c>
      <c r="K1" s="550">
        <v>0.35</v>
      </c>
      <c r="L1" s="551">
        <v>0.05</v>
      </c>
      <c r="M1" s="434">
        <f>SUM(M3:M77)</f>
        <v>0</v>
      </c>
      <c r="N1" s="551">
        <v>0.95</v>
      </c>
      <c r="O1" s="553">
        <f>1-N1</f>
        <v>5.0000000000000044E-2</v>
      </c>
      <c r="P1" s="143"/>
      <c r="Q1" s="403" t="s">
        <v>2</v>
      </c>
      <c r="R1" s="146">
        <f>1-J1-L1</f>
        <v>0.64999999999999991</v>
      </c>
      <c r="S1" s="146">
        <v>0.65</v>
      </c>
    </row>
    <row r="2" spans="1:19" s="58" customFormat="1" ht="48" customHeight="1" thickTop="1" x14ac:dyDescent="0.2">
      <c r="A2" s="287" t="s">
        <v>3</v>
      </c>
      <c r="B2" s="357" t="str">
        <f>Roster!B2</f>
        <v>Den/Patrol</v>
      </c>
      <c r="C2" s="383" t="s">
        <v>158</v>
      </c>
      <c r="D2" s="384" t="s">
        <v>75</v>
      </c>
      <c r="E2" s="385" t="s">
        <v>96</v>
      </c>
      <c r="F2" s="426" t="s">
        <v>92</v>
      </c>
      <c r="G2" s="386" t="s">
        <v>146</v>
      </c>
      <c r="H2" s="147"/>
      <c r="I2" s="141"/>
      <c r="J2" s="427" t="s">
        <v>88</v>
      </c>
      <c r="K2" s="428" t="s">
        <v>92</v>
      </c>
      <c r="L2" s="427" t="s">
        <v>93</v>
      </c>
      <c r="M2" s="429" t="s">
        <v>167</v>
      </c>
      <c r="N2" s="552" t="s">
        <v>97</v>
      </c>
      <c r="O2" s="430" t="s">
        <v>94</v>
      </c>
      <c r="P2" s="144"/>
      <c r="Q2" s="141"/>
      <c r="R2" s="274" t="s">
        <v>88</v>
      </c>
      <c r="S2" s="274" t="s">
        <v>27</v>
      </c>
    </row>
    <row r="3" spans="1:19" s="138" customFormat="1" ht="18" customHeight="1" x14ac:dyDescent="0.2">
      <c r="A3" s="175">
        <f>Roster!A3</f>
        <v>0</v>
      </c>
      <c r="B3" s="395" t="e">
        <f>VLOOKUP(A3,Roster!A:B,2,FALSE)</f>
        <v>#N/A</v>
      </c>
      <c r="C3" s="381">
        <f>SUMIFS('Sales Details'!E:E,'Sales Details'!$A:$A,'Totals_Scouts BSA'!$A3)</f>
        <v>0</v>
      </c>
      <c r="D3" s="379">
        <f>SUMIFS('Sales Details'!F:F,'Sales Details'!$A:$A,'Totals_Scouts BSA'!$A3)</f>
        <v>0</v>
      </c>
      <c r="E3" s="379">
        <f>SUM(C3:D3)</f>
        <v>0</v>
      </c>
      <c r="F3" s="379">
        <f>SUMIFS('Sales Details'!G:G,'Sales Details'!$A:$A,'Totals_Scouts BSA'!$A3)</f>
        <v>0</v>
      </c>
      <c r="G3" s="382">
        <f t="shared" ref="G3:G4" si="0">E3+F3</f>
        <v>0</v>
      </c>
      <c r="H3" s="136"/>
      <c r="I3" s="157"/>
      <c r="J3" s="177">
        <f>E3*J$1</f>
        <v>0</v>
      </c>
      <c r="K3" s="177">
        <f>F3*K$1</f>
        <v>0</v>
      </c>
      <c r="L3" s="177">
        <f>E3*L$1</f>
        <v>0</v>
      </c>
      <c r="M3" s="177">
        <f>SUM(J3:L3)</f>
        <v>0</v>
      </c>
      <c r="N3" s="177">
        <f>M3*N$1</f>
        <v>0</v>
      </c>
      <c r="O3" s="177">
        <f>M3*O$1</f>
        <v>0</v>
      </c>
      <c r="P3" s="166"/>
      <c r="Q3" s="166"/>
      <c r="R3" s="167">
        <f>E3*R$1</f>
        <v>0</v>
      </c>
      <c r="S3" s="167">
        <f>F3*S$1</f>
        <v>0</v>
      </c>
    </row>
    <row r="4" spans="1:19" s="138" customFormat="1" ht="18" customHeight="1" x14ac:dyDescent="0.2">
      <c r="A4" s="179">
        <f>Roster!A4</f>
        <v>0</v>
      </c>
      <c r="B4" s="396" t="e">
        <f>VLOOKUP(A4,Roster!A:B,2,FALSE)</f>
        <v>#N/A</v>
      </c>
      <c r="C4" s="575">
        <f>SUMIFS('Sales Details'!E:E,'Sales Details'!$A:$A,'Totals_Scouts BSA'!$A4)</f>
        <v>0</v>
      </c>
      <c r="D4" s="576">
        <f>SUMIFS('Sales Details'!F:F,'Sales Details'!$A:$A,'Totals_Scouts BSA'!$A4)</f>
        <v>0</v>
      </c>
      <c r="E4" s="576">
        <f>SUM(C4:D4)</f>
        <v>0</v>
      </c>
      <c r="F4" s="576">
        <f>SUMIFS('Sales Details'!G:G,'Sales Details'!$A:$A,'Totals_Scouts BSA'!$A4)</f>
        <v>0</v>
      </c>
      <c r="G4" s="182">
        <f t="shared" si="0"/>
        <v>0</v>
      </c>
      <c r="H4" s="136"/>
      <c r="I4" s="157"/>
      <c r="J4" s="181">
        <f t="shared" ref="J4:J17" si="1">E4*J$1</f>
        <v>0</v>
      </c>
      <c r="K4" s="181">
        <f t="shared" ref="K4:K17" si="2">F4*K$1</f>
        <v>0</v>
      </c>
      <c r="L4" s="181">
        <f t="shared" ref="L4:L17" si="3">E4*L$1</f>
        <v>0</v>
      </c>
      <c r="M4" s="181">
        <f t="shared" ref="M4:M17" si="4">SUM(J4:L4)</f>
        <v>0</v>
      </c>
      <c r="N4" s="181">
        <f t="shared" ref="N4:N67" si="5">M4*N$1</f>
        <v>0</v>
      </c>
      <c r="O4" s="181">
        <f t="shared" ref="O4:O17" si="6">M4*O$1</f>
        <v>0</v>
      </c>
      <c r="P4" s="166"/>
      <c r="Q4" s="166"/>
      <c r="R4" s="167">
        <f t="shared" ref="R4:R17" si="7">E4*R$1</f>
        <v>0</v>
      </c>
      <c r="S4" s="167">
        <f t="shared" ref="S4:S17" si="8">F4*S$1</f>
        <v>0</v>
      </c>
    </row>
    <row r="5" spans="1:19" s="138" customFormat="1" ht="18" customHeight="1" x14ac:dyDescent="0.2">
      <c r="A5" s="175">
        <f>Roster!A5</f>
        <v>0</v>
      </c>
      <c r="B5" s="395" t="e">
        <f>VLOOKUP(A5,Roster!A:B,2,FALSE)</f>
        <v>#N/A</v>
      </c>
      <c r="C5" s="381">
        <f>SUMIFS('Sales Details'!E:E,'Sales Details'!$A:$A,'Totals_Scouts BSA'!$A5)</f>
        <v>0</v>
      </c>
      <c r="D5" s="379">
        <f>SUMIFS('Sales Details'!F:F,'Sales Details'!$A:$A,'Totals_Scouts BSA'!$A5)</f>
        <v>0</v>
      </c>
      <c r="E5" s="379">
        <f t="shared" ref="E5:E68" si="9">SUM(C5:D5)</f>
        <v>0</v>
      </c>
      <c r="F5" s="379">
        <f>SUMIFS('Sales Details'!G:G,'Sales Details'!$A:$A,'Totals_Scouts BSA'!$A5)</f>
        <v>0</v>
      </c>
      <c r="G5" s="382">
        <f t="shared" ref="G5:G68" si="10">E5+F5</f>
        <v>0</v>
      </c>
      <c r="H5" s="136"/>
      <c r="I5" s="157"/>
      <c r="J5" s="177">
        <f t="shared" si="1"/>
        <v>0</v>
      </c>
      <c r="K5" s="177">
        <f t="shared" si="2"/>
        <v>0</v>
      </c>
      <c r="L5" s="177">
        <f t="shared" si="3"/>
        <v>0</v>
      </c>
      <c r="M5" s="177">
        <f t="shared" si="4"/>
        <v>0</v>
      </c>
      <c r="N5" s="177">
        <f t="shared" si="5"/>
        <v>0</v>
      </c>
      <c r="O5" s="177">
        <f t="shared" si="6"/>
        <v>0</v>
      </c>
      <c r="P5" s="166"/>
      <c r="Q5" s="166"/>
      <c r="R5" s="167">
        <f t="shared" si="7"/>
        <v>0</v>
      </c>
      <c r="S5" s="167">
        <f t="shared" si="8"/>
        <v>0</v>
      </c>
    </row>
    <row r="6" spans="1:19" s="138" customFormat="1" ht="18" customHeight="1" x14ac:dyDescent="0.2">
      <c r="A6" s="179">
        <f>Roster!A6</f>
        <v>0</v>
      </c>
      <c r="B6" s="396" t="e">
        <f>VLOOKUP(A6,Roster!A:B,2,FALSE)</f>
        <v>#N/A</v>
      </c>
      <c r="C6" s="575">
        <f>SUMIFS('Sales Details'!E:E,'Sales Details'!$A:$A,'Totals_Scouts BSA'!$A6)</f>
        <v>0</v>
      </c>
      <c r="D6" s="576">
        <f>SUMIFS('Sales Details'!F:F,'Sales Details'!$A:$A,'Totals_Scouts BSA'!$A6)</f>
        <v>0</v>
      </c>
      <c r="E6" s="576">
        <f t="shared" si="9"/>
        <v>0</v>
      </c>
      <c r="F6" s="576">
        <f>SUMIFS('Sales Details'!G:G,'Sales Details'!$A:$A,'Totals_Scouts BSA'!$A6)</f>
        <v>0</v>
      </c>
      <c r="G6" s="182">
        <f t="shared" si="10"/>
        <v>0</v>
      </c>
      <c r="H6" s="136"/>
      <c r="I6" s="157"/>
      <c r="J6" s="181">
        <f t="shared" si="1"/>
        <v>0</v>
      </c>
      <c r="K6" s="181">
        <f t="shared" si="2"/>
        <v>0</v>
      </c>
      <c r="L6" s="181">
        <f t="shared" si="3"/>
        <v>0</v>
      </c>
      <c r="M6" s="181">
        <f t="shared" si="4"/>
        <v>0</v>
      </c>
      <c r="N6" s="181">
        <f t="shared" si="5"/>
        <v>0</v>
      </c>
      <c r="O6" s="181">
        <f t="shared" si="6"/>
        <v>0</v>
      </c>
      <c r="P6" s="166"/>
      <c r="Q6" s="166"/>
      <c r="R6" s="167">
        <f t="shared" si="7"/>
        <v>0</v>
      </c>
      <c r="S6" s="167">
        <f t="shared" si="8"/>
        <v>0</v>
      </c>
    </row>
    <row r="7" spans="1:19" s="138" customFormat="1" ht="18" customHeight="1" x14ac:dyDescent="0.2">
      <c r="A7" s="175">
        <f>Roster!A7</f>
        <v>0</v>
      </c>
      <c r="B7" s="395" t="e">
        <f>VLOOKUP(A7,Roster!A:B,2,FALSE)</f>
        <v>#N/A</v>
      </c>
      <c r="C7" s="381">
        <f>SUMIFS('Sales Details'!E:E,'Sales Details'!$A:$A,'Totals_Scouts BSA'!$A7)</f>
        <v>0</v>
      </c>
      <c r="D7" s="379">
        <f>SUMIFS('Sales Details'!F:F,'Sales Details'!$A:$A,'Totals_Scouts BSA'!$A7)</f>
        <v>0</v>
      </c>
      <c r="E7" s="379">
        <f t="shared" si="9"/>
        <v>0</v>
      </c>
      <c r="F7" s="379">
        <f>SUMIFS('Sales Details'!G:G,'Sales Details'!$A:$A,'Totals_Scouts BSA'!$A7)</f>
        <v>0</v>
      </c>
      <c r="G7" s="382">
        <f t="shared" si="10"/>
        <v>0</v>
      </c>
      <c r="H7" s="136"/>
      <c r="I7" s="157"/>
      <c r="J7" s="177">
        <f t="shared" si="1"/>
        <v>0</v>
      </c>
      <c r="K7" s="177">
        <f t="shared" si="2"/>
        <v>0</v>
      </c>
      <c r="L7" s="177">
        <f t="shared" si="3"/>
        <v>0</v>
      </c>
      <c r="M7" s="177">
        <f t="shared" si="4"/>
        <v>0</v>
      </c>
      <c r="N7" s="177">
        <f t="shared" si="5"/>
        <v>0</v>
      </c>
      <c r="O7" s="177">
        <f t="shared" si="6"/>
        <v>0</v>
      </c>
      <c r="P7" s="166"/>
      <c r="Q7" s="166"/>
      <c r="R7" s="167">
        <f t="shared" si="7"/>
        <v>0</v>
      </c>
      <c r="S7" s="167">
        <f t="shared" si="8"/>
        <v>0</v>
      </c>
    </row>
    <row r="8" spans="1:19" s="138" customFormat="1" ht="18" customHeight="1" x14ac:dyDescent="0.2">
      <c r="A8" s="179">
        <f>Roster!A8</f>
        <v>0</v>
      </c>
      <c r="B8" s="396" t="e">
        <f>VLOOKUP(A8,Roster!A:B,2,FALSE)</f>
        <v>#N/A</v>
      </c>
      <c r="C8" s="575">
        <f>SUMIFS('Sales Details'!E:E,'Sales Details'!$A:$A,'Totals_Scouts BSA'!$A8)</f>
        <v>0</v>
      </c>
      <c r="D8" s="576">
        <f>SUMIFS('Sales Details'!F:F,'Sales Details'!$A:$A,'Totals_Scouts BSA'!$A8)</f>
        <v>0</v>
      </c>
      <c r="E8" s="576">
        <f t="shared" si="9"/>
        <v>0</v>
      </c>
      <c r="F8" s="576">
        <f>SUMIFS('Sales Details'!G:G,'Sales Details'!$A:$A,'Totals_Scouts BSA'!$A8)</f>
        <v>0</v>
      </c>
      <c r="G8" s="182">
        <f t="shared" si="10"/>
        <v>0</v>
      </c>
      <c r="H8" s="136"/>
      <c r="I8" s="157"/>
      <c r="J8" s="181">
        <f t="shared" si="1"/>
        <v>0</v>
      </c>
      <c r="K8" s="181">
        <f t="shared" si="2"/>
        <v>0</v>
      </c>
      <c r="L8" s="181">
        <f t="shared" si="3"/>
        <v>0</v>
      </c>
      <c r="M8" s="181">
        <f t="shared" si="4"/>
        <v>0</v>
      </c>
      <c r="N8" s="181">
        <f t="shared" si="5"/>
        <v>0</v>
      </c>
      <c r="O8" s="181">
        <f t="shared" si="6"/>
        <v>0</v>
      </c>
      <c r="P8" s="166"/>
      <c r="Q8" s="166"/>
      <c r="R8" s="167">
        <f t="shared" si="7"/>
        <v>0</v>
      </c>
      <c r="S8" s="167">
        <f t="shared" si="8"/>
        <v>0</v>
      </c>
    </row>
    <row r="9" spans="1:19" s="138" customFormat="1" ht="18" customHeight="1" x14ac:dyDescent="0.2">
      <c r="A9" s="175">
        <f>Roster!A9</f>
        <v>0</v>
      </c>
      <c r="B9" s="395" t="e">
        <f>VLOOKUP(A9,Roster!A:B,2,FALSE)</f>
        <v>#N/A</v>
      </c>
      <c r="C9" s="381">
        <f>SUMIFS('Sales Details'!E:E,'Sales Details'!$A:$A,'Totals_Scouts BSA'!$A9)</f>
        <v>0</v>
      </c>
      <c r="D9" s="379">
        <f>SUMIFS('Sales Details'!F:F,'Sales Details'!$A:$A,'Totals_Scouts BSA'!$A9)</f>
        <v>0</v>
      </c>
      <c r="E9" s="379">
        <f t="shared" si="9"/>
        <v>0</v>
      </c>
      <c r="F9" s="379">
        <f>SUMIFS('Sales Details'!G:G,'Sales Details'!$A:$A,'Totals_Scouts BSA'!$A9)</f>
        <v>0</v>
      </c>
      <c r="G9" s="382">
        <f t="shared" si="10"/>
        <v>0</v>
      </c>
      <c r="H9" s="136"/>
      <c r="I9" s="157"/>
      <c r="J9" s="177">
        <f t="shared" si="1"/>
        <v>0</v>
      </c>
      <c r="K9" s="177">
        <f t="shared" si="2"/>
        <v>0</v>
      </c>
      <c r="L9" s="177">
        <f t="shared" si="3"/>
        <v>0</v>
      </c>
      <c r="M9" s="177">
        <f t="shared" si="4"/>
        <v>0</v>
      </c>
      <c r="N9" s="177">
        <f t="shared" si="5"/>
        <v>0</v>
      </c>
      <c r="O9" s="177">
        <f t="shared" si="6"/>
        <v>0</v>
      </c>
      <c r="P9" s="166"/>
      <c r="Q9" s="166"/>
      <c r="R9" s="167">
        <f t="shared" si="7"/>
        <v>0</v>
      </c>
      <c r="S9" s="167">
        <f t="shared" si="8"/>
        <v>0</v>
      </c>
    </row>
    <row r="10" spans="1:19" s="138" customFormat="1" ht="18" customHeight="1" x14ac:dyDescent="0.2">
      <c r="A10" s="179">
        <f>Roster!A10</f>
        <v>0</v>
      </c>
      <c r="B10" s="396" t="e">
        <f>VLOOKUP(A10,Roster!A:B,2,FALSE)</f>
        <v>#N/A</v>
      </c>
      <c r="C10" s="575">
        <f>SUMIFS('Sales Details'!E:E,'Sales Details'!$A:$A,'Totals_Scouts BSA'!$A10)</f>
        <v>0</v>
      </c>
      <c r="D10" s="576">
        <f>SUMIFS('Sales Details'!F:F,'Sales Details'!$A:$A,'Totals_Scouts BSA'!$A10)</f>
        <v>0</v>
      </c>
      <c r="E10" s="576">
        <f t="shared" si="9"/>
        <v>0</v>
      </c>
      <c r="F10" s="576">
        <f>SUMIFS('Sales Details'!G:G,'Sales Details'!$A:$A,'Totals_Scouts BSA'!$A10)</f>
        <v>0</v>
      </c>
      <c r="G10" s="182">
        <f t="shared" si="10"/>
        <v>0</v>
      </c>
      <c r="H10" s="136"/>
      <c r="I10" s="157"/>
      <c r="J10" s="181">
        <f t="shared" si="1"/>
        <v>0</v>
      </c>
      <c r="K10" s="181">
        <f t="shared" si="2"/>
        <v>0</v>
      </c>
      <c r="L10" s="181">
        <f t="shared" si="3"/>
        <v>0</v>
      </c>
      <c r="M10" s="181">
        <f t="shared" si="4"/>
        <v>0</v>
      </c>
      <c r="N10" s="181">
        <f t="shared" si="5"/>
        <v>0</v>
      </c>
      <c r="O10" s="181">
        <f t="shared" si="6"/>
        <v>0</v>
      </c>
      <c r="P10" s="166"/>
      <c r="Q10" s="166"/>
      <c r="R10" s="167">
        <f t="shared" si="7"/>
        <v>0</v>
      </c>
      <c r="S10" s="167">
        <f t="shared" si="8"/>
        <v>0</v>
      </c>
    </row>
    <row r="11" spans="1:19" s="138" customFormat="1" ht="18" customHeight="1" x14ac:dyDescent="0.2">
      <c r="A11" s="175">
        <f>Roster!A11</f>
        <v>0</v>
      </c>
      <c r="B11" s="395" t="e">
        <f>VLOOKUP(A11,Roster!A:B,2,FALSE)</f>
        <v>#N/A</v>
      </c>
      <c r="C11" s="381">
        <f>SUMIFS('Sales Details'!E:E,'Sales Details'!$A:$A,'Totals_Scouts BSA'!$A11)</f>
        <v>0</v>
      </c>
      <c r="D11" s="379">
        <f>SUMIFS('Sales Details'!F:F,'Sales Details'!$A:$A,'Totals_Scouts BSA'!$A11)</f>
        <v>0</v>
      </c>
      <c r="E11" s="379">
        <f t="shared" si="9"/>
        <v>0</v>
      </c>
      <c r="F11" s="379">
        <f>SUMIFS('Sales Details'!G:G,'Sales Details'!$A:$A,'Totals_Scouts BSA'!$A11)</f>
        <v>0</v>
      </c>
      <c r="G11" s="382">
        <f t="shared" si="10"/>
        <v>0</v>
      </c>
      <c r="H11" s="136"/>
      <c r="I11" s="157"/>
      <c r="J11" s="177">
        <f t="shared" si="1"/>
        <v>0</v>
      </c>
      <c r="K11" s="177">
        <f t="shared" si="2"/>
        <v>0</v>
      </c>
      <c r="L11" s="177">
        <f t="shared" si="3"/>
        <v>0</v>
      </c>
      <c r="M11" s="177">
        <f t="shared" si="4"/>
        <v>0</v>
      </c>
      <c r="N11" s="177">
        <f t="shared" si="5"/>
        <v>0</v>
      </c>
      <c r="O11" s="177">
        <f t="shared" si="6"/>
        <v>0</v>
      </c>
      <c r="P11" s="166"/>
      <c r="Q11" s="166"/>
      <c r="R11" s="167">
        <f t="shared" si="7"/>
        <v>0</v>
      </c>
      <c r="S11" s="167">
        <f t="shared" si="8"/>
        <v>0</v>
      </c>
    </row>
    <row r="12" spans="1:19" s="138" customFormat="1" ht="18" customHeight="1" x14ac:dyDescent="0.2">
      <c r="A12" s="179">
        <f>Roster!A12</f>
        <v>0</v>
      </c>
      <c r="B12" s="396" t="e">
        <f>VLOOKUP(A12,Roster!A:B,2,FALSE)</f>
        <v>#N/A</v>
      </c>
      <c r="C12" s="575">
        <f>SUMIFS('Sales Details'!E:E,'Sales Details'!$A:$A,'Totals_Scouts BSA'!$A12)</f>
        <v>0</v>
      </c>
      <c r="D12" s="576">
        <f>SUMIFS('Sales Details'!F:F,'Sales Details'!$A:$A,'Totals_Scouts BSA'!$A12)</f>
        <v>0</v>
      </c>
      <c r="E12" s="576">
        <f t="shared" si="9"/>
        <v>0</v>
      </c>
      <c r="F12" s="576">
        <f>SUMIFS('Sales Details'!G:G,'Sales Details'!$A:$A,'Totals_Scouts BSA'!$A12)</f>
        <v>0</v>
      </c>
      <c r="G12" s="182">
        <f t="shared" si="10"/>
        <v>0</v>
      </c>
      <c r="H12" s="136"/>
      <c r="I12" s="157"/>
      <c r="J12" s="181">
        <f t="shared" si="1"/>
        <v>0</v>
      </c>
      <c r="K12" s="181">
        <f t="shared" si="2"/>
        <v>0</v>
      </c>
      <c r="L12" s="181">
        <f t="shared" si="3"/>
        <v>0</v>
      </c>
      <c r="M12" s="181">
        <f t="shared" si="4"/>
        <v>0</v>
      </c>
      <c r="N12" s="181">
        <f t="shared" si="5"/>
        <v>0</v>
      </c>
      <c r="O12" s="181">
        <f t="shared" si="6"/>
        <v>0</v>
      </c>
      <c r="P12" s="166"/>
      <c r="Q12" s="166"/>
      <c r="R12" s="167">
        <f t="shared" si="7"/>
        <v>0</v>
      </c>
      <c r="S12" s="167">
        <f t="shared" si="8"/>
        <v>0</v>
      </c>
    </row>
    <row r="13" spans="1:19" s="138" customFormat="1" ht="18" customHeight="1" x14ac:dyDescent="0.2">
      <c r="A13" s="175">
        <f>Roster!A13</f>
        <v>0</v>
      </c>
      <c r="B13" s="395" t="e">
        <f>VLOOKUP(A13,Roster!A:B,2,FALSE)</f>
        <v>#N/A</v>
      </c>
      <c r="C13" s="381">
        <f>SUMIFS('Sales Details'!E:E,'Sales Details'!$A:$A,'Totals_Scouts BSA'!$A13)</f>
        <v>0</v>
      </c>
      <c r="D13" s="379">
        <f>SUMIFS('Sales Details'!F:F,'Sales Details'!$A:$A,'Totals_Scouts BSA'!$A13)</f>
        <v>0</v>
      </c>
      <c r="E13" s="379">
        <f t="shared" si="9"/>
        <v>0</v>
      </c>
      <c r="F13" s="379">
        <f>SUMIFS('Sales Details'!G:G,'Sales Details'!$A:$A,'Totals_Scouts BSA'!$A13)</f>
        <v>0</v>
      </c>
      <c r="G13" s="382">
        <f t="shared" si="10"/>
        <v>0</v>
      </c>
      <c r="H13" s="136"/>
      <c r="I13" s="157"/>
      <c r="J13" s="177">
        <f t="shared" si="1"/>
        <v>0</v>
      </c>
      <c r="K13" s="177">
        <f t="shared" si="2"/>
        <v>0</v>
      </c>
      <c r="L13" s="177">
        <f t="shared" si="3"/>
        <v>0</v>
      </c>
      <c r="M13" s="177">
        <f t="shared" si="4"/>
        <v>0</v>
      </c>
      <c r="N13" s="177">
        <f t="shared" si="5"/>
        <v>0</v>
      </c>
      <c r="O13" s="177">
        <f t="shared" si="6"/>
        <v>0</v>
      </c>
      <c r="P13" s="166"/>
      <c r="Q13" s="166"/>
      <c r="R13" s="167">
        <f t="shared" si="7"/>
        <v>0</v>
      </c>
      <c r="S13" s="167">
        <f t="shared" si="8"/>
        <v>0</v>
      </c>
    </row>
    <row r="14" spans="1:19" s="138" customFormat="1" ht="18" customHeight="1" x14ac:dyDescent="0.2">
      <c r="A14" s="179">
        <f>Roster!A14</f>
        <v>0</v>
      </c>
      <c r="B14" s="396" t="e">
        <f>VLOOKUP(A14,Roster!A:B,2,FALSE)</f>
        <v>#N/A</v>
      </c>
      <c r="C14" s="575">
        <f>SUMIFS('Sales Details'!E:E,'Sales Details'!$A:$A,'Totals_Scouts BSA'!$A14)</f>
        <v>0</v>
      </c>
      <c r="D14" s="576">
        <f>SUMIFS('Sales Details'!F:F,'Sales Details'!$A:$A,'Totals_Scouts BSA'!$A14)</f>
        <v>0</v>
      </c>
      <c r="E14" s="576">
        <f t="shared" si="9"/>
        <v>0</v>
      </c>
      <c r="F14" s="576">
        <f>SUMIFS('Sales Details'!G:G,'Sales Details'!$A:$A,'Totals_Scouts BSA'!$A14)</f>
        <v>0</v>
      </c>
      <c r="G14" s="182">
        <f t="shared" si="10"/>
        <v>0</v>
      </c>
      <c r="H14" s="136"/>
      <c r="I14" s="157"/>
      <c r="J14" s="181">
        <f t="shared" si="1"/>
        <v>0</v>
      </c>
      <c r="K14" s="181">
        <f t="shared" si="2"/>
        <v>0</v>
      </c>
      <c r="L14" s="181">
        <f t="shared" si="3"/>
        <v>0</v>
      </c>
      <c r="M14" s="181">
        <f t="shared" si="4"/>
        <v>0</v>
      </c>
      <c r="N14" s="181">
        <f t="shared" si="5"/>
        <v>0</v>
      </c>
      <c r="O14" s="181">
        <f t="shared" si="6"/>
        <v>0</v>
      </c>
      <c r="P14" s="166"/>
      <c r="Q14" s="166"/>
      <c r="R14" s="167">
        <f t="shared" si="7"/>
        <v>0</v>
      </c>
      <c r="S14" s="167">
        <f t="shared" si="8"/>
        <v>0</v>
      </c>
    </row>
    <row r="15" spans="1:19" s="138" customFormat="1" ht="18" customHeight="1" x14ac:dyDescent="0.2">
      <c r="A15" s="175">
        <f>Roster!A15</f>
        <v>0</v>
      </c>
      <c r="B15" s="395" t="e">
        <f>VLOOKUP(A15,Roster!A:B,2,FALSE)</f>
        <v>#N/A</v>
      </c>
      <c r="C15" s="381">
        <f>SUMIFS('Sales Details'!E:E,'Sales Details'!$A:$A,'Totals_Scouts BSA'!$A15)</f>
        <v>0</v>
      </c>
      <c r="D15" s="379">
        <f>SUMIFS('Sales Details'!F:F,'Sales Details'!$A:$A,'Totals_Scouts BSA'!$A15)</f>
        <v>0</v>
      </c>
      <c r="E15" s="379">
        <f t="shared" si="9"/>
        <v>0</v>
      </c>
      <c r="F15" s="379">
        <f>SUMIFS('Sales Details'!G:G,'Sales Details'!$A:$A,'Totals_Scouts BSA'!$A15)</f>
        <v>0</v>
      </c>
      <c r="G15" s="382">
        <f t="shared" si="10"/>
        <v>0</v>
      </c>
      <c r="H15" s="136"/>
      <c r="I15" s="157"/>
      <c r="J15" s="177">
        <f t="shared" si="1"/>
        <v>0</v>
      </c>
      <c r="K15" s="177">
        <f t="shared" si="2"/>
        <v>0</v>
      </c>
      <c r="L15" s="177">
        <f t="shared" si="3"/>
        <v>0</v>
      </c>
      <c r="M15" s="177">
        <f t="shared" si="4"/>
        <v>0</v>
      </c>
      <c r="N15" s="177">
        <f t="shared" si="5"/>
        <v>0</v>
      </c>
      <c r="O15" s="177">
        <f t="shared" si="6"/>
        <v>0</v>
      </c>
      <c r="P15" s="166"/>
      <c r="Q15" s="166"/>
      <c r="R15" s="167">
        <f t="shared" si="7"/>
        <v>0</v>
      </c>
      <c r="S15" s="167">
        <f t="shared" si="8"/>
        <v>0</v>
      </c>
    </row>
    <row r="16" spans="1:19" s="138" customFormat="1" ht="18" customHeight="1" x14ac:dyDescent="0.2">
      <c r="A16" s="179">
        <f>Roster!A16</f>
        <v>0</v>
      </c>
      <c r="B16" s="396" t="e">
        <f>VLOOKUP(A16,Roster!A:B,2,FALSE)</f>
        <v>#N/A</v>
      </c>
      <c r="C16" s="575">
        <f>SUMIFS('Sales Details'!E:E,'Sales Details'!$A:$A,'Totals_Scouts BSA'!$A16)</f>
        <v>0</v>
      </c>
      <c r="D16" s="576">
        <f>SUMIFS('Sales Details'!F:F,'Sales Details'!$A:$A,'Totals_Scouts BSA'!$A16)</f>
        <v>0</v>
      </c>
      <c r="E16" s="576">
        <f t="shared" si="9"/>
        <v>0</v>
      </c>
      <c r="F16" s="576">
        <f>SUMIFS('Sales Details'!G:G,'Sales Details'!$A:$A,'Totals_Scouts BSA'!$A16)</f>
        <v>0</v>
      </c>
      <c r="G16" s="182">
        <f t="shared" si="10"/>
        <v>0</v>
      </c>
      <c r="H16" s="136"/>
      <c r="I16" s="157"/>
      <c r="J16" s="181">
        <f t="shared" si="1"/>
        <v>0</v>
      </c>
      <c r="K16" s="181">
        <f t="shared" si="2"/>
        <v>0</v>
      </c>
      <c r="L16" s="181">
        <f t="shared" si="3"/>
        <v>0</v>
      </c>
      <c r="M16" s="181">
        <f t="shared" si="4"/>
        <v>0</v>
      </c>
      <c r="N16" s="181">
        <f t="shared" si="5"/>
        <v>0</v>
      </c>
      <c r="O16" s="181">
        <f t="shared" si="6"/>
        <v>0</v>
      </c>
      <c r="P16" s="166"/>
      <c r="Q16" s="166"/>
      <c r="R16" s="167">
        <f t="shared" si="7"/>
        <v>0</v>
      </c>
      <c r="S16" s="167">
        <f t="shared" si="8"/>
        <v>0</v>
      </c>
    </row>
    <row r="17" spans="1:19" s="138" customFormat="1" ht="18" customHeight="1" x14ac:dyDescent="0.2">
      <c r="A17" s="175">
        <f>Roster!A17</f>
        <v>0</v>
      </c>
      <c r="B17" s="395" t="e">
        <f>VLOOKUP(A17,Roster!A:B,2,FALSE)</f>
        <v>#N/A</v>
      </c>
      <c r="C17" s="381">
        <f>SUMIFS('Sales Details'!E:E,'Sales Details'!$A:$A,'Totals_Scouts BSA'!$A17)</f>
        <v>0</v>
      </c>
      <c r="D17" s="379">
        <f>SUMIFS('Sales Details'!F:F,'Sales Details'!$A:$A,'Totals_Scouts BSA'!$A17)</f>
        <v>0</v>
      </c>
      <c r="E17" s="379">
        <f t="shared" si="9"/>
        <v>0</v>
      </c>
      <c r="F17" s="379">
        <f>SUMIFS('Sales Details'!G:G,'Sales Details'!$A:$A,'Totals_Scouts BSA'!$A17)</f>
        <v>0</v>
      </c>
      <c r="G17" s="382">
        <f t="shared" si="10"/>
        <v>0</v>
      </c>
      <c r="H17" s="136"/>
      <c r="I17" s="157"/>
      <c r="J17" s="177">
        <f t="shared" si="1"/>
        <v>0</v>
      </c>
      <c r="K17" s="177">
        <f t="shared" si="2"/>
        <v>0</v>
      </c>
      <c r="L17" s="177">
        <f t="shared" si="3"/>
        <v>0</v>
      </c>
      <c r="M17" s="177">
        <f t="shared" si="4"/>
        <v>0</v>
      </c>
      <c r="N17" s="177">
        <f t="shared" si="5"/>
        <v>0</v>
      </c>
      <c r="O17" s="177">
        <f t="shared" si="6"/>
        <v>0</v>
      </c>
      <c r="P17" s="166"/>
      <c r="Q17" s="166"/>
      <c r="R17" s="167">
        <f t="shared" si="7"/>
        <v>0</v>
      </c>
      <c r="S17" s="167">
        <f t="shared" si="8"/>
        <v>0</v>
      </c>
    </row>
    <row r="18" spans="1:19" s="138" customFormat="1" ht="18" customHeight="1" x14ac:dyDescent="0.2">
      <c r="A18" s="179">
        <f>Roster!A18</f>
        <v>0</v>
      </c>
      <c r="B18" s="396" t="e">
        <f>VLOOKUP(A18,Roster!A:B,2,FALSE)</f>
        <v>#N/A</v>
      </c>
      <c r="C18" s="575">
        <f>SUMIFS('Sales Details'!E:E,'Sales Details'!$A:$A,'Totals_Scouts BSA'!$A18)</f>
        <v>0</v>
      </c>
      <c r="D18" s="576">
        <f>SUMIFS('Sales Details'!F:F,'Sales Details'!$A:$A,'Totals_Scouts BSA'!$A18)</f>
        <v>0</v>
      </c>
      <c r="E18" s="576">
        <f t="shared" si="9"/>
        <v>0</v>
      </c>
      <c r="F18" s="576">
        <f>SUMIFS('Sales Details'!G:G,'Sales Details'!$A:$A,'Totals_Scouts BSA'!$A18)</f>
        <v>0</v>
      </c>
      <c r="G18" s="182">
        <f t="shared" si="10"/>
        <v>0</v>
      </c>
      <c r="H18" s="136"/>
      <c r="I18" s="157"/>
      <c r="J18" s="181">
        <f t="shared" ref="J18:J77" si="11">E18*J$1</f>
        <v>0</v>
      </c>
      <c r="K18" s="181">
        <f t="shared" ref="K18:K77" si="12">F18*K$1</f>
        <v>0</v>
      </c>
      <c r="L18" s="181">
        <f t="shared" ref="L18:L77" si="13">E18*L$1</f>
        <v>0</v>
      </c>
      <c r="M18" s="181">
        <f t="shared" ref="M18:M77" si="14">SUM(J18:L18)</f>
        <v>0</v>
      </c>
      <c r="N18" s="181">
        <f t="shared" si="5"/>
        <v>0</v>
      </c>
      <c r="O18" s="181">
        <f t="shared" ref="O18:O77" si="15">M18*O$1</f>
        <v>0</v>
      </c>
      <c r="P18" s="166"/>
      <c r="Q18" s="166"/>
      <c r="R18" s="167">
        <f t="shared" ref="R18:R77" si="16">E18*R$1</f>
        <v>0</v>
      </c>
      <c r="S18" s="167">
        <f t="shared" ref="S18:S77" si="17">F18*S$1</f>
        <v>0</v>
      </c>
    </row>
    <row r="19" spans="1:19" s="138" customFormat="1" ht="18" customHeight="1" x14ac:dyDescent="0.2">
      <c r="A19" s="175">
        <f>Roster!A19</f>
        <v>0</v>
      </c>
      <c r="B19" s="395" t="e">
        <f>VLOOKUP(A19,Roster!A:B,2,FALSE)</f>
        <v>#N/A</v>
      </c>
      <c r="C19" s="381">
        <f>SUMIFS('Sales Details'!E:E,'Sales Details'!$A:$A,'Totals_Scouts BSA'!$A19)</f>
        <v>0</v>
      </c>
      <c r="D19" s="379">
        <f>SUMIFS('Sales Details'!F:F,'Sales Details'!$A:$A,'Totals_Scouts BSA'!$A19)</f>
        <v>0</v>
      </c>
      <c r="E19" s="379">
        <f t="shared" si="9"/>
        <v>0</v>
      </c>
      <c r="F19" s="379">
        <f>SUMIFS('Sales Details'!G:G,'Sales Details'!$A:$A,'Totals_Scouts BSA'!$A19)</f>
        <v>0</v>
      </c>
      <c r="G19" s="382">
        <f t="shared" si="10"/>
        <v>0</v>
      </c>
      <c r="H19" s="136"/>
      <c r="I19" s="157"/>
      <c r="J19" s="177">
        <f t="shared" si="11"/>
        <v>0</v>
      </c>
      <c r="K19" s="177">
        <f t="shared" si="12"/>
        <v>0</v>
      </c>
      <c r="L19" s="177">
        <f t="shared" si="13"/>
        <v>0</v>
      </c>
      <c r="M19" s="177">
        <f t="shared" si="14"/>
        <v>0</v>
      </c>
      <c r="N19" s="177">
        <f t="shared" si="5"/>
        <v>0</v>
      </c>
      <c r="O19" s="177">
        <f t="shared" si="15"/>
        <v>0</v>
      </c>
      <c r="P19" s="166"/>
      <c r="Q19" s="166"/>
      <c r="R19" s="167">
        <f t="shared" si="16"/>
        <v>0</v>
      </c>
      <c r="S19" s="167">
        <f t="shared" si="17"/>
        <v>0</v>
      </c>
    </row>
    <row r="20" spans="1:19" s="138" customFormat="1" ht="18" customHeight="1" x14ac:dyDescent="0.2">
      <c r="A20" s="179">
        <f>Roster!A20</f>
        <v>0</v>
      </c>
      <c r="B20" s="396" t="e">
        <f>VLOOKUP(A20,Roster!A:B,2,FALSE)</f>
        <v>#N/A</v>
      </c>
      <c r="C20" s="575">
        <f>SUMIFS('Sales Details'!E:E,'Sales Details'!$A:$A,'Totals_Scouts BSA'!$A20)</f>
        <v>0</v>
      </c>
      <c r="D20" s="576">
        <f>SUMIFS('Sales Details'!F:F,'Sales Details'!$A:$A,'Totals_Scouts BSA'!$A20)</f>
        <v>0</v>
      </c>
      <c r="E20" s="576">
        <f t="shared" si="9"/>
        <v>0</v>
      </c>
      <c r="F20" s="576">
        <f>SUMIFS('Sales Details'!G:G,'Sales Details'!$A:$A,'Totals_Scouts BSA'!$A20)</f>
        <v>0</v>
      </c>
      <c r="G20" s="182">
        <f t="shared" si="10"/>
        <v>0</v>
      </c>
      <c r="H20" s="136"/>
      <c r="I20" s="157"/>
      <c r="J20" s="181">
        <f t="shared" si="11"/>
        <v>0</v>
      </c>
      <c r="K20" s="181">
        <f t="shared" si="12"/>
        <v>0</v>
      </c>
      <c r="L20" s="181">
        <f t="shared" si="13"/>
        <v>0</v>
      </c>
      <c r="M20" s="181">
        <f t="shared" si="14"/>
        <v>0</v>
      </c>
      <c r="N20" s="181">
        <f t="shared" si="5"/>
        <v>0</v>
      </c>
      <c r="O20" s="181">
        <f t="shared" si="15"/>
        <v>0</v>
      </c>
      <c r="P20" s="166"/>
      <c r="Q20" s="166"/>
      <c r="R20" s="167">
        <f t="shared" si="16"/>
        <v>0</v>
      </c>
      <c r="S20" s="167">
        <f t="shared" si="17"/>
        <v>0</v>
      </c>
    </row>
    <row r="21" spans="1:19" s="138" customFormat="1" ht="18" customHeight="1" x14ac:dyDescent="0.2">
      <c r="A21" s="175">
        <f>Roster!A21</f>
        <v>0</v>
      </c>
      <c r="B21" s="395" t="e">
        <f>VLOOKUP(A21,Roster!A:B,2,FALSE)</f>
        <v>#N/A</v>
      </c>
      <c r="C21" s="381">
        <f>SUMIFS('Sales Details'!E:E,'Sales Details'!$A:$A,'Totals_Scouts BSA'!$A21)</f>
        <v>0</v>
      </c>
      <c r="D21" s="379">
        <f>SUMIFS('Sales Details'!F:F,'Sales Details'!$A:$A,'Totals_Scouts BSA'!$A21)</f>
        <v>0</v>
      </c>
      <c r="E21" s="379">
        <f t="shared" si="9"/>
        <v>0</v>
      </c>
      <c r="F21" s="379">
        <f>SUMIFS('Sales Details'!G:G,'Sales Details'!$A:$A,'Totals_Scouts BSA'!$A21)</f>
        <v>0</v>
      </c>
      <c r="G21" s="382">
        <f t="shared" si="10"/>
        <v>0</v>
      </c>
      <c r="H21" s="136"/>
      <c r="I21" s="157"/>
      <c r="J21" s="177">
        <f t="shared" si="11"/>
        <v>0</v>
      </c>
      <c r="K21" s="177">
        <f t="shared" si="12"/>
        <v>0</v>
      </c>
      <c r="L21" s="177">
        <f t="shared" si="13"/>
        <v>0</v>
      </c>
      <c r="M21" s="177">
        <f t="shared" si="14"/>
        <v>0</v>
      </c>
      <c r="N21" s="177">
        <f t="shared" si="5"/>
        <v>0</v>
      </c>
      <c r="O21" s="177">
        <f t="shared" si="15"/>
        <v>0</v>
      </c>
      <c r="P21" s="166"/>
      <c r="Q21" s="166"/>
      <c r="R21" s="167">
        <f t="shared" si="16"/>
        <v>0</v>
      </c>
      <c r="S21" s="167">
        <f t="shared" si="17"/>
        <v>0</v>
      </c>
    </row>
    <row r="22" spans="1:19" s="138" customFormat="1" ht="18" customHeight="1" x14ac:dyDescent="0.2">
      <c r="A22" s="179">
        <f>Roster!A22</f>
        <v>0</v>
      </c>
      <c r="B22" s="396" t="e">
        <f>VLOOKUP(A22,Roster!A:B,2,FALSE)</f>
        <v>#N/A</v>
      </c>
      <c r="C22" s="575">
        <f>SUMIFS('Sales Details'!E:E,'Sales Details'!$A:$A,'Totals_Scouts BSA'!$A22)</f>
        <v>0</v>
      </c>
      <c r="D22" s="576">
        <f>SUMIFS('Sales Details'!F:F,'Sales Details'!$A:$A,'Totals_Scouts BSA'!$A22)</f>
        <v>0</v>
      </c>
      <c r="E22" s="576">
        <f t="shared" si="9"/>
        <v>0</v>
      </c>
      <c r="F22" s="576">
        <f>SUMIFS('Sales Details'!G:G,'Sales Details'!$A:$A,'Totals_Scouts BSA'!$A22)</f>
        <v>0</v>
      </c>
      <c r="G22" s="182">
        <f t="shared" si="10"/>
        <v>0</v>
      </c>
      <c r="H22" s="136"/>
      <c r="I22" s="157"/>
      <c r="J22" s="181">
        <f t="shared" si="11"/>
        <v>0</v>
      </c>
      <c r="K22" s="181">
        <f t="shared" si="12"/>
        <v>0</v>
      </c>
      <c r="L22" s="181">
        <f t="shared" si="13"/>
        <v>0</v>
      </c>
      <c r="M22" s="181">
        <f t="shared" si="14"/>
        <v>0</v>
      </c>
      <c r="N22" s="181">
        <f t="shared" si="5"/>
        <v>0</v>
      </c>
      <c r="O22" s="181">
        <f t="shared" si="15"/>
        <v>0</v>
      </c>
      <c r="P22" s="166"/>
      <c r="Q22" s="166"/>
      <c r="R22" s="167">
        <f t="shared" si="16"/>
        <v>0</v>
      </c>
      <c r="S22" s="167">
        <f t="shared" si="17"/>
        <v>0</v>
      </c>
    </row>
    <row r="23" spans="1:19" s="138" customFormat="1" ht="18" customHeight="1" x14ac:dyDescent="0.2">
      <c r="A23" s="175">
        <f>Roster!A23</f>
        <v>0</v>
      </c>
      <c r="B23" s="395" t="e">
        <f>VLOOKUP(A23,Roster!A:B,2,FALSE)</f>
        <v>#N/A</v>
      </c>
      <c r="C23" s="381">
        <f>SUMIFS('Sales Details'!E:E,'Sales Details'!$A:$A,'Totals_Scouts BSA'!$A23)</f>
        <v>0</v>
      </c>
      <c r="D23" s="379">
        <f>SUMIFS('Sales Details'!F:F,'Sales Details'!$A:$A,'Totals_Scouts BSA'!$A23)</f>
        <v>0</v>
      </c>
      <c r="E23" s="379">
        <f t="shared" si="9"/>
        <v>0</v>
      </c>
      <c r="F23" s="379">
        <f>SUMIFS('Sales Details'!G:G,'Sales Details'!$A:$A,'Totals_Scouts BSA'!$A23)</f>
        <v>0</v>
      </c>
      <c r="G23" s="382">
        <f t="shared" si="10"/>
        <v>0</v>
      </c>
      <c r="H23" s="136"/>
      <c r="I23" s="157"/>
      <c r="J23" s="177">
        <f t="shared" si="11"/>
        <v>0</v>
      </c>
      <c r="K23" s="177">
        <f t="shared" si="12"/>
        <v>0</v>
      </c>
      <c r="L23" s="177">
        <f t="shared" si="13"/>
        <v>0</v>
      </c>
      <c r="M23" s="177">
        <f t="shared" si="14"/>
        <v>0</v>
      </c>
      <c r="N23" s="177">
        <f t="shared" si="5"/>
        <v>0</v>
      </c>
      <c r="O23" s="177">
        <f t="shared" si="15"/>
        <v>0</v>
      </c>
      <c r="P23" s="166"/>
      <c r="Q23" s="166"/>
      <c r="R23" s="167">
        <f t="shared" si="16"/>
        <v>0</v>
      </c>
      <c r="S23" s="167">
        <f t="shared" si="17"/>
        <v>0</v>
      </c>
    </row>
    <row r="24" spans="1:19" s="138" customFormat="1" ht="18" customHeight="1" x14ac:dyDescent="0.2">
      <c r="A24" s="179">
        <f>Roster!A24</f>
        <v>0</v>
      </c>
      <c r="B24" s="396" t="e">
        <f>VLOOKUP(A24,Roster!A:B,2,FALSE)</f>
        <v>#N/A</v>
      </c>
      <c r="C24" s="575">
        <f>SUMIFS('Sales Details'!E:E,'Sales Details'!$A:$A,'Totals_Scouts BSA'!$A24)</f>
        <v>0</v>
      </c>
      <c r="D24" s="576">
        <f>SUMIFS('Sales Details'!F:F,'Sales Details'!$A:$A,'Totals_Scouts BSA'!$A24)</f>
        <v>0</v>
      </c>
      <c r="E24" s="576">
        <f t="shared" si="9"/>
        <v>0</v>
      </c>
      <c r="F24" s="576">
        <f>SUMIFS('Sales Details'!G:G,'Sales Details'!$A:$A,'Totals_Scouts BSA'!$A24)</f>
        <v>0</v>
      </c>
      <c r="G24" s="182">
        <f t="shared" si="10"/>
        <v>0</v>
      </c>
      <c r="H24" s="136"/>
      <c r="I24" s="157"/>
      <c r="J24" s="181">
        <f t="shared" si="11"/>
        <v>0</v>
      </c>
      <c r="K24" s="181">
        <f t="shared" si="12"/>
        <v>0</v>
      </c>
      <c r="L24" s="181">
        <f t="shared" si="13"/>
        <v>0</v>
      </c>
      <c r="M24" s="181">
        <f t="shared" si="14"/>
        <v>0</v>
      </c>
      <c r="N24" s="181">
        <f t="shared" si="5"/>
        <v>0</v>
      </c>
      <c r="O24" s="181">
        <f t="shared" si="15"/>
        <v>0</v>
      </c>
      <c r="P24" s="166"/>
      <c r="Q24" s="166"/>
      <c r="R24" s="167">
        <f t="shared" si="16"/>
        <v>0</v>
      </c>
      <c r="S24" s="167">
        <f t="shared" si="17"/>
        <v>0</v>
      </c>
    </row>
    <row r="25" spans="1:19" s="138" customFormat="1" ht="18" customHeight="1" x14ac:dyDescent="0.2">
      <c r="A25" s="175">
        <f>Roster!A25</f>
        <v>0</v>
      </c>
      <c r="B25" s="395" t="e">
        <f>VLOOKUP(A25,Roster!A:B,2,FALSE)</f>
        <v>#N/A</v>
      </c>
      <c r="C25" s="381">
        <f>SUMIFS('Sales Details'!E:E,'Sales Details'!$A:$A,'Totals_Scouts BSA'!$A25)</f>
        <v>0</v>
      </c>
      <c r="D25" s="379">
        <f>SUMIFS('Sales Details'!F:F,'Sales Details'!$A:$A,'Totals_Scouts BSA'!$A25)</f>
        <v>0</v>
      </c>
      <c r="E25" s="379">
        <f t="shared" si="9"/>
        <v>0</v>
      </c>
      <c r="F25" s="379">
        <f>SUMIFS('Sales Details'!G:G,'Sales Details'!$A:$A,'Totals_Scouts BSA'!$A25)</f>
        <v>0</v>
      </c>
      <c r="G25" s="382">
        <f t="shared" si="10"/>
        <v>0</v>
      </c>
      <c r="H25" s="136"/>
      <c r="I25" s="157"/>
      <c r="J25" s="177">
        <f t="shared" si="11"/>
        <v>0</v>
      </c>
      <c r="K25" s="177">
        <f t="shared" si="12"/>
        <v>0</v>
      </c>
      <c r="L25" s="177">
        <f t="shared" si="13"/>
        <v>0</v>
      </c>
      <c r="M25" s="177">
        <f t="shared" si="14"/>
        <v>0</v>
      </c>
      <c r="N25" s="177">
        <f t="shared" si="5"/>
        <v>0</v>
      </c>
      <c r="O25" s="177">
        <f t="shared" si="15"/>
        <v>0</v>
      </c>
      <c r="P25" s="166"/>
      <c r="Q25" s="166"/>
      <c r="R25" s="167">
        <f t="shared" si="16"/>
        <v>0</v>
      </c>
      <c r="S25" s="167">
        <f t="shared" si="17"/>
        <v>0</v>
      </c>
    </row>
    <row r="26" spans="1:19" s="138" customFormat="1" ht="18" customHeight="1" x14ac:dyDescent="0.2">
      <c r="A26" s="179">
        <f>Roster!A26</f>
        <v>0</v>
      </c>
      <c r="B26" s="396" t="e">
        <f>VLOOKUP(A26,Roster!A:B,2,FALSE)</f>
        <v>#N/A</v>
      </c>
      <c r="C26" s="575">
        <f>SUMIFS('Sales Details'!E:E,'Sales Details'!$A:$A,'Totals_Scouts BSA'!$A26)</f>
        <v>0</v>
      </c>
      <c r="D26" s="576">
        <f>SUMIFS('Sales Details'!F:F,'Sales Details'!$A:$A,'Totals_Scouts BSA'!$A26)</f>
        <v>0</v>
      </c>
      <c r="E26" s="576">
        <f t="shared" si="9"/>
        <v>0</v>
      </c>
      <c r="F26" s="576">
        <f>SUMIFS('Sales Details'!G:G,'Sales Details'!$A:$A,'Totals_Scouts BSA'!$A26)</f>
        <v>0</v>
      </c>
      <c r="G26" s="182">
        <f t="shared" si="10"/>
        <v>0</v>
      </c>
      <c r="H26" s="136"/>
      <c r="I26" s="157"/>
      <c r="J26" s="181">
        <f t="shared" si="11"/>
        <v>0</v>
      </c>
      <c r="K26" s="181">
        <f t="shared" si="12"/>
        <v>0</v>
      </c>
      <c r="L26" s="181">
        <f t="shared" si="13"/>
        <v>0</v>
      </c>
      <c r="M26" s="181">
        <f t="shared" si="14"/>
        <v>0</v>
      </c>
      <c r="N26" s="181">
        <f t="shared" si="5"/>
        <v>0</v>
      </c>
      <c r="O26" s="181">
        <f t="shared" si="15"/>
        <v>0</v>
      </c>
      <c r="P26" s="166"/>
      <c r="Q26" s="166"/>
      <c r="R26" s="167">
        <f t="shared" si="16"/>
        <v>0</v>
      </c>
      <c r="S26" s="167">
        <f t="shared" si="17"/>
        <v>0</v>
      </c>
    </row>
    <row r="27" spans="1:19" s="138" customFormat="1" ht="18" customHeight="1" x14ac:dyDescent="0.2">
      <c r="A27" s="175">
        <f>Roster!A27</f>
        <v>0</v>
      </c>
      <c r="B27" s="395" t="e">
        <f>VLOOKUP(A27,Roster!A:B,2,FALSE)</f>
        <v>#N/A</v>
      </c>
      <c r="C27" s="381">
        <f>SUMIFS('Sales Details'!E:E,'Sales Details'!$A:$A,'Totals_Scouts BSA'!$A27)</f>
        <v>0</v>
      </c>
      <c r="D27" s="379">
        <f>SUMIFS('Sales Details'!F:F,'Sales Details'!$A:$A,'Totals_Scouts BSA'!$A27)</f>
        <v>0</v>
      </c>
      <c r="E27" s="379">
        <f t="shared" si="9"/>
        <v>0</v>
      </c>
      <c r="F27" s="379">
        <f>SUMIFS('Sales Details'!G:G,'Sales Details'!$A:$A,'Totals_Scouts BSA'!$A27)</f>
        <v>0</v>
      </c>
      <c r="G27" s="382">
        <f t="shared" si="10"/>
        <v>0</v>
      </c>
      <c r="H27" s="136"/>
      <c r="I27" s="157"/>
      <c r="J27" s="177">
        <f t="shared" si="11"/>
        <v>0</v>
      </c>
      <c r="K27" s="177">
        <f t="shared" si="12"/>
        <v>0</v>
      </c>
      <c r="L27" s="177">
        <f t="shared" si="13"/>
        <v>0</v>
      </c>
      <c r="M27" s="177">
        <f t="shared" si="14"/>
        <v>0</v>
      </c>
      <c r="N27" s="177">
        <f t="shared" si="5"/>
        <v>0</v>
      </c>
      <c r="O27" s="177">
        <f t="shared" si="15"/>
        <v>0</v>
      </c>
      <c r="P27" s="166"/>
      <c r="Q27" s="166"/>
      <c r="R27" s="167">
        <f t="shared" si="16"/>
        <v>0</v>
      </c>
      <c r="S27" s="167">
        <f t="shared" si="17"/>
        <v>0</v>
      </c>
    </row>
    <row r="28" spans="1:19" s="138" customFormat="1" ht="18" customHeight="1" x14ac:dyDescent="0.2">
      <c r="A28" s="179">
        <f>Roster!A28</f>
        <v>0</v>
      </c>
      <c r="B28" s="396" t="e">
        <f>VLOOKUP(A28,Roster!A:B,2,FALSE)</f>
        <v>#N/A</v>
      </c>
      <c r="C28" s="575">
        <f>SUMIFS('Sales Details'!E:E,'Sales Details'!$A:$A,'Totals_Scouts BSA'!$A28)</f>
        <v>0</v>
      </c>
      <c r="D28" s="576">
        <f>SUMIFS('Sales Details'!F:F,'Sales Details'!$A:$A,'Totals_Scouts BSA'!$A28)</f>
        <v>0</v>
      </c>
      <c r="E28" s="576">
        <f t="shared" si="9"/>
        <v>0</v>
      </c>
      <c r="F28" s="576">
        <f>SUMIFS('Sales Details'!G:G,'Sales Details'!$A:$A,'Totals_Scouts BSA'!$A28)</f>
        <v>0</v>
      </c>
      <c r="G28" s="182">
        <f t="shared" si="10"/>
        <v>0</v>
      </c>
      <c r="H28" s="136"/>
      <c r="I28" s="157"/>
      <c r="J28" s="181">
        <f t="shared" si="11"/>
        <v>0</v>
      </c>
      <c r="K28" s="181">
        <f t="shared" si="12"/>
        <v>0</v>
      </c>
      <c r="L28" s="181">
        <f t="shared" si="13"/>
        <v>0</v>
      </c>
      <c r="M28" s="181">
        <f t="shared" si="14"/>
        <v>0</v>
      </c>
      <c r="N28" s="181">
        <f t="shared" si="5"/>
        <v>0</v>
      </c>
      <c r="O28" s="181">
        <f t="shared" si="15"/>
        <v>0</v>
      </c>
      <c r="P28" s="166"/>
      <c r="Q28" s="166"/>
      <c r="R28" s="167">
        <f t="shared" si="16"/>
        <v>0</v>
      </c>
      <c r="S28" s="167">
        <f t="shared" si="17"/>
        <v>0</v>
      </c>
    </row>
    <row r="29" spans="1:19" s="138" customFormat="1" ht="18" customHeight="1" x14ac:dyDescent="0.2">
      <c r="A29" s="175">
        <f>Roster!A29</f>
        <v>0</v>
      </c>
      <c r="B29" s="395" t="e">
        <f>VLOOKUP(A29,Roster!A:B,2,FALSE)</f>
        <v>#N/A</v>
      </c>
      <c r="C29" s="381">
        <f>SUMIFS('Sales Details'!E:E,'Sales Details'!$A:$A,'Totals_Scouts BSA'!$A29)</f>
        <v>0</v>
      </c>
      <c r="D29" s="379">
        <f>SUMIFS('Sales Details'!F:F,'Sales Details'!$A:$A,'Totals_Scouts BSA'!$A29)</f>
        <v>0</v>
      </c>
      <c r="E29" s="379">
        <f t="shared" si="9"/>
        <v>0</v>
      </c>
      <c r="F29" s="379">
        <f>SUMIFS('Sales Details'!G:G,'Sales Details'!$A:$A,'Totals_Scouts BSA'!$A29)</f>
        <v>0</v>
      </c>
      <c r="G29" s="382">
        <f t="shared" si="10"/>
        <v>0</v>
      </c>
      <c r="H29" s="136"/>
      <c r="I29" s="157"/>
      <c r="J29" s="177">
        <f t="shared" si="11"/>
        <v>0</v>
      </c>
      <c r="K29" s="177">
        <f t="shared" si="12"/>
        <v>0</v>
      </c>
      <c r="L29" s="177">
        <f t="shared" si="13"/>
        <v>0</v>
      </c>
      <c r="M29" s="177">
        <f t="shared" si="14"/>
        <v>0</v>
      </c>
      <c r="N29" s="177">
        <f t="shared" si="5"/>
        <v>0</v>
      </c>
      <c r="O29" s="177">
        <f t="shared" si="15"/>
        <v>0</v>
      </c>
      <c r="P29" s="166"/>
      <c r="Q29" s="166"/>
      <c r="R29" s="167">
        <f t="shared" si="16"/>
        <v>0</v>
      </c>
      <c r="S29" s="167">
        <f t="shared" si="17"/>
        <v>0</v>
      </c>
    </row>
    <row r="30" spans="1:19" s="138" customFormat="1" ht="18" customHeight="1" x14ac:dyDescent="0.2">
      <c r="A30" s="179">
        <f>Roster!A30</f>
        <v>0</v>
      </c>
      <c r="B30" s="396" t="e">
        <f>VLOOKUP(A30,Roster!A:B,2,FALSE)</f>
        <v>#N/A</v>
      </c>
      <c r="C30" s="575">
        <f>SUMIFS('Sales Details'!E:E,'Sales Details'!$A:$A,'Totals_Scouts BSA'!$A30)</f>
        <v>0</v>
      </c>
      <c r="D30" s="576">
        <f>SUMIFS('Sales Details'!F:F,'Sales Details'!$A:$A,'Totals_Scouts BSA'!$A30)</f>
        <v>0</v>
      </c>
      <c r="E30" s="576">
        <f t="shared" si="9"/>
        <v>0</v>
      </c>
      <c r="F30" s="576">
        <f>SUMIFS('Sales Details'!G:G,'Sales Details'!$A:$A,'Totals_Scouts BSA'!$A30)</f>
        <v>0</v>
      </c>
      <c r="G30" s="182">
        <f t="shared" si="10"/>
        <v>0</v>
      </c>
      <c r="H30" s="136"/>
      <c r="I30" s="157"/>
      <c r="J30" s="181">
        <f t="shared" si="11"/>
        <v>0</v>
      </c>
      <c r="K30" s="181">
        <f t="shared" si="12"/>
        <v>0</v>
      </c>
      <c r="L30" s="181">
        <f t="shared" si="13"/>
        <v>0</v>
      </c>
      <c r="M30" s="181">
        <f t="shared" si="14"/>
        <v>0</v>
      </c>
      <c r="N30" s="181">
        <f t="shared" si="5"/>
        <v>0</v>
      </c>
      <c r="O30" s="181">
        <f t="shared" si="15"/>
        <v>0</v>
      </c>
      <c r="P30" s="166"/>
      <c r="Q30" s="166"/>
      <c r="R30" s="167">
        <f t="shared" si="16"/>
        <v>0</v>
      </c>
      <c r="S30" s="167">
        <f t="shared" si="17"/>
        <v>0</v>
      </c>
    </row>
    <row r="31" spans="1:19" s="138" customFormat="1" ht="18" customHeight="1" x14ac:dyDescent="0.2">
      <c r="A31" s="175">
        <f>Roster!A31</f>
        <v>0</v>
      </c>
      <c r="B31" s="395" t="e">
        <f>VLOOKUP(A31,Roster!A:B,2,FALSE)</f>
        <v>#N/A</v>
      </c>
      <c r="C31" s="381">
        <f>SUMIFS('Sales Details'!E:E,'Sales Details'!$A:$A,'Totals_Scouts BSA'!$A31)</f>
        <v>0</v>
      </c>
      <c r="D31" s="379">
        <f>SUMIFS('Sales Details'!F:F,'Sales Details'!$A:$A,'Totals_Scouts BSA'!$A31)</f>
        <v>0</v>
      </c>
      <c r="E31" s="379">
        <f t="shared" si="9"/>
        <v>0</v>
      </c>
      <c r="F31" s="379">
        <f>SUMIFS('Sales Details'!G:G,'Sales Details'!$A:$A,'Totals_Scouts BSA'!$A31)</f>
        <v>0</v>
      </c>
      <c r="G31" s="382">
        <f t="shared" si="10"/>
        <v>0</v>
      </c>
      <c r="H31" s="136"/>
      <c r="I31" s="157"/>
      <c r="J31" s="177">
        <f t="shared" si="11"/>
        <v>0</v>
      </c>
      <c r="K31" s="177">
        <f t="shared" si="12"/>
        <v>0</v>
      </c>
      <c r="L31" s="177">
        <f t="shared" si="13"/>
        <v>0</v>
      </c>
      <c r="M31" s="177">
        <f t="shared" si="14"/>
        <v>0</v>
      </c>
      <c r="N31" s="177">
        <f t="shared" si="5"/>
        <v>0</v>
      </c>
      <c r="O31" s="177">
        <f t="shared" si="15"/>
        <v>0</v>
      </c>
      <c r="P31" s="166"/>
      <c r="Q31" s="166"/>
      <c r="R31" s="167">
        <f t="shared" si="16"/>
        <v>0</v>
      </c>
      <c r="S31" s="167">
        <f t="shared" si="17"/>
        <v>0</v>
      </c>
    </row>
    <row r="32" spans="1:19" s="138" customFormat="1" ht="18" customHeight="1" x14ac:dyDescent="0.2">
      <c r="A32" s="179">
        <f>Roster!A32</f>
        <v>0</v>
      </c>
      <c r="B32" s="396" t="e">
        <f>VLOOKUP(A32,Roster!A:B,2,FALSE)</f>
        <v>#N/A</v>
      </c>
      <c r="C32" s="575">
        <f>SUMIFS('Sales Details'!E:E,'Sales Details'!$A:$A,'Totals_Scouts BSA'!$A32)</f>
        <v>0</v>
      </c>
      <c r="D32" s="576">
        <f>SUMIFS('Sales Details'!F:F,'Sales Details'!$A:$A,'Totals_Scouts BSA'!$A32)</f>
        <v>0</v>
      </c>
      <c r="E32" s="576">
        <f t="shared" si="9"/>
        <v>0</v>
      </c>
      <c r="F32" s="576">
        <f>SUMIFS('Sales Details'!G:G,'Sales Details'!$A:$A,'Totals_Scouts BSA'!$A32)</f>
        <v>0</v>
      </c>
      <c r="G32" s="182">
        <f t="shared" si="10"/>
        <v>0</v>
      </c>
      <c r="H32" s="136"/>
      <c r="I32" s="157"/>
      <c r="J32" s="181">
        <f t="shared" si="11"/>
        <v>0</v>
      </c>
      <c r="K32" s="181">
        <f t="shared" si="12"/>
        <v>0</v>
      </c>
      <c r="L32" s="181">
        <f t="shared" si="13"/>
        <v>0</v>
      </c>
      <c r="M32" s="181">
        <f t="shared" si="14"/>
        <v>0</v>
      </c>
      <c r="N32" s="181">
        <f t="shared" si="5"/>
        <v>0</v>
      </c>
      <c r="O32" s="181">
        <f t="shared" si="15"/>
        <v>0</v>
      </c>
      <c r="P32" s="166"/>
      <c r="Q32" s="166"/>
      <c r="R32" s="167">
        <f t="shared" si="16"/>
        <v>0</v>
      </c>
      <c r="S32" s="167">
        <f t="shared" si="17"/>
        <v>0</v>
      </c>
    </row>
    <row r="33" spans="1:19" s="138" customFormat="1" ht="18" customHeight="1" x14ac:dyDescent="0.2">
      <c r="A33" s="175">
        <f>Roster!A33</f>
        <v>0</v>
      </c>
      <c r="B33" s="395" t="e">
        <f>VLOOKUP(A33,Roster!A:B,2,FALSE)</f>
        <v>#N/A</v>
      </c>
      <c r="C33" s="381">
        <f>SUMIFS('Sales Details'!E:E,'Sales Details'!$A:$A,'Totals_Scouts BSA'!$A33)</f>
        <v>0</v>
      </c>
      <c r="D33" s="379">
        <f>SUMIFS('Sales Details'!F:F,'Sales Details'!$A:$A,'Totals_Scouts BSA'!$A33)</f>
        <v>0</v>
      </c>
      <c r="E33" s="379">
        <f t="shared" si="9"/>
        <v>0</v>
      </c>
      <c r="F33" s="379">
        <f>SUMIFS('Sales Details'!G:G,'Sales Details'!$A:$A,'Totals_Scouts BSA'!$A33)</f>
        <v>0</v>
      </c>
      <c r="G33" s="382">
        <f t="shared" si="10"/>
        <v>0</v>
      </c>
      <c r="H33" s="136"/>
      <c r="I33" s="157"/>
      <c r="J33" s="177">
        <f t="shared" si="11"/>
        <v>0</v>
      </c>
      <c r="K33" s="177">
        <f t="shared" si="12"/>
        <v>0</v>
      </c>
      <c r="L33" s="177">
        <f t="shared" si="13"/>
        <v>0</v>
      </c>
      <c r="M33" s="177">
        <f t="shared" si="14"/>
        <v>0</v>
      </c>
      <c r="N33" s="177">
        <f t="shared" si="5"/>
        <v>0</v>
      </c>
      <c r="O33" s="177">
        <f t="shared" si="15"/>
        <v>0</v>
      </c>
      <c r="P33" s="166"/>
      <c r="Q33" s="166"/>
      <c r="R33" s="167">
        <f t="shared" si="16"/>
        <v>0</v>
      </c>
      <c r="S33" s="167">
        <f t="shared" si="17"/>
        <v>0</v>
      </c>
    </row>
    <row r="34" spans="1:19" s="138" customFormat="1" ht="18" customHeight="1" x14ac:dyDescent="0.2">
      <c r="A34" s="179">
        <f>Roster!A34</f>
        <v>0</v>
      </c>
      <c r="B34" s="396" t="e">
        <f>VLOOKUP(A34,Roster!A:B,2,FALSE)</f>
        <v>#N/A</v>
      </c>
      <c r="C34" s="575">
        <f>SUMIFS('Sales Details'!E:E,'Sales Details'!$A:$A,'Totals_Scouts BSA'!$A34)</f>
        <v>0</v>
      </c>
      <c r="D34" s="576">
        <f>SUMIFS('Sales Details'!F:F,'Sales Details'!$A:$A,'Totals_Scouts BSA'!$A34)</f>
        <v>0</v>
      </c>
      <c r="E34" s="576">
        <f t="shared" si="9"/>
        <v>0</v>
      </c>
      <c r="F34" s="576">
        <f>SUMIFS('Sales Details'!G:G,'Sales Details'!$A:$A,'Totals_Scouts BSA'!$A34)</f>
        <v>0</v>
      </c>
      <c r="G34" s="182">
        <f t="shared" si="10"/>
        <v>0</v>
      </c>
      <c r="H34" s="136"/>
      <c r="I34" s="157"/>
      <c r="J34" s="181">
        <f t="shared" si="11"/>
        <v>0</v>
      </c>
      <c r="K34" s="181">
        <f t="shared" si="12"/>
        <v>0</v>
      </c>
      <c r="L34" s="181">
        <f t="shared" si="13"/>
        <v>0</v>
      </c>
      <c r="M34" s="181">
        <f t="shared" si="14"/>
        <v>0</v>
      </c>
      <c r="N34" s="181">
        <f t="shared" si="5"/>
        <v>0</v>
      </c>
      <c r="O34" s="181">
        <f t="shared" si="15"/>
        <v>0</v>
      </c>
      <c r="P34" s="166"/>
      <c r="Q34" s="166"/>
      <c r="R34" s="167">
        <f t="shared" si="16"/>
        <v>0</v>
      </c>
      <c r="S34" s="167">
        <f t="shared" si="17"/>
        <v>0</v>
      </c>
    </row>
    <row r="35" spans="1:19" s="138" customFormat="1" ht="18" customHeight="1" x14ac:dyDescent="0.2">
      <c r="A35" s="175">
        <f>Roster!A35</f>
        <v>0</v>
      </c>
      <c r="B35" s="395" t="e">
        <f>VLOOKUP(A35,Roster!A:B,2,FALSE)</f>
        <v>#N/A</v>
      </c>
      <c r="C35" s="381">
        <f>SUMIFS('Sales Details'!E:E,'Sales Details'!$A:$A,'Totals_Scouts BSA'!$A35)</f>
        <v>0</v>
      </c>
      <c r="D35" s="379">
        <f>SUMIFS('Sales Details'!F:F,'Sales Details'!$A:$A,'Totals_Scouts BSA'!$A35)</f>
        <v>0</v>
      </c>
      <c r="E35" s="379">
        <f t="shared" si="9"/>
        <v>0</v>
      </c>
      <c r="F35" s="379">
        <f>SUMIFS('Sales Details'!G:G,'Sales Details'!$A:$A,'Totals_Scouts BSA'!$A35)</f>
        <v>0</v>
      </c>
      <c r="G35" s="382">
        <f t="shared" si="10"/>
        <v>0</v>
      </c>
      <c r="H35" s="136"/>
      <c r="I35" s="157"/>
      <c r="J35" s="177">
        <f t="shared" si="11"/>
        <v>0</v>
      </c>
      <c r="K35" s="177">
        <f t="shared" si="12"/>
        <v>0</v>
      </c>
      <c r="L35" s="177">
        <f t="shared" si="13"/>
        <v>0</v>
      </c>
      <c r="M35" s="177">
        <f t="shared" si="14"/>
        <v>0</v>
      </c>
      <c r="N35" s="177">
        <f t="shared" si="5"/>
        <v>0</v>
      </c>
      <c r="O35" s="177">
        <f t="shared" si="15"/>
        <v>0</v>
      </c>
      <c r="P35" s="166"/>
      <c r="Q35" s="166"/>
      <c r="R35" s="167">
        <f t="shared" si="16"/>
        <v>0</v>
      </c>
      <c r="S35" s="167">
        <f t="shared" si="17"/>
        <v>0</v>
      </c>
    </row>
    <row r="36" spans="1:19" s="138" customFormat="1" ht="18" customHeight="1" x14ac:dyDescent="0.2">
      <c r="A36" s="179">
        <f>Roster!A36</f>
        <v>0</v>
      </c>
      <c r="B36" s="396" t="e">
        <f>VLOOKUP(A36,Roster!A:B,2,FALSE)</f>
        <v>#N/A</v>
      </c>
      <c r="C36" s="575">
        <f>SUMIFS('Sales Details'!E:E,'Sales Details'!$A:$A,'Totals_Scouts BSA'!$A36)</f>
        <v>0</v>
      </c>
      <c r="D36" s="576">
        <f>SUMIFS('Sales Details'!F:F,'Sales Details'!$A:$A,'Totals_Scouts BSA'!$A36)</f>
        <v>0</v>
      </c>
      <c r="E36" s="576">
        <f t="shared" si="9"/>
        <v>0</v>
      </c>
      <c r="F36" s="576">
        <f>SUMIFS('Sales Details'!G:G,'Sales Details'!$A:$A,'Totals_Scouts BSA'!$A36)</f>
        <v>0</v>
      </c>
      <c r="G36" s="182">
        <f t="shared" si="10"/>
        <v>0</v>
      </c>
      <c r="H36" s="136"/>
      <c r="I36" s="157"/>
      <c r="J36" s="181">
        <f t="shared" si="11"/>
        <v>0</v>
      </c>
      <c r="K36" s="181">
        <f t="shared" si="12"/>
        <v>0</v>
      </c>
      <c r="L36" s="181">
        <f t="shared" si="13"/>
        <v>0</v>
      </c>
      <c r="M36" s="181">
        <f t="shared" si="14"/>
        <v>0</v>
      </c>
      <c r="N36" s="181">
        <f t="shared" si="5"/>
        <v>0</v>
      </c>
      <c r="O36" s="181">
        <f t="shared" si="15"/>
        <v>0</v>
      </c>
      <c r="P36" s="166"/>
      <c r="Q36" s="166"/>
      <c r="R36" s="167">
        <f t="shared" si="16"/>
        <v>0</v>
      </c>
      <c r="S36" s="167">
        <f t="shared" si="17"/>
        <v>0</v>
      </c>
    </row>
    <row r="37" spans="1:19" s="138" customFormat="1" ht="18" customHeight="1" x14ac:dyDescent="0.2">
      <c r="A37" s="175">
        <f>Roster!A37</f>
        <v>0</v>
      </c>
      <c r="B37" s="395" t="e">
        <f>VLOOKUP(A37,Roster!A:B,2,FALSE)</f>
        <v>#N/A</v>
      </c>
      <c r="C37" s="381">
        <f>SUMIFS('Sales Details'!E:E,'Sales Details'!$A:$A,'Totals_Scouts BSA'!$A37)</f>
        <v>0</v>
      </c>
      <c r="D37" s="379">
        <f>SUMIFS('Sales Details'!F:F,'Sales Details'!$A:$A,'Totals_Scouts BSA'!$A37)</f>
        <v>0</v>
      </c>
      <c r="E37" s="379">
        <f t="shared" si="9"/>
        <v>0</v>
      </c>
      <c r="F37" s="379">
        <f>SUMIFS('Sales Details'!G:G,'Sales Details'!$A:$A,'Totals_Scouts BSA'!$A37)</f>
        <v>0</v>
      </c>
      <c r="G37" s="382">
        <f t="shared" si="10"/>
        <v>0</v>
      </c>
      <c r="H37" s="136"/>
      <c r="I37" s="157"/>
      <c r="J37" s="177">
        <f t="shared" si="11"/>
        <v>0</v>
      </c>
      <c r="K37" s="177">
        <f t="shared" si="12"/>
        <v>0</v>
      </c>
      <c r="L37" s="177">
        <f t="shared" si="13"/>
        <v>0</v>
      </c>
      <c r="M37" s="177">
        <f t="shared" si="14"/>
        <v>0</v>
      </c>
      <c r="N37" s="177">
        <f t="shared" si="5"/>
        <v>0</v>
      </c>
      <c r="O37" s="177">
        <f t="shared" si="15"/>
        <v>0</v>
      </c>
      <c r="P37" s="166"/>
      <c r="Q37" s="166"/>
      <c r="R37" s="167">
        <f t="shared" si="16"/>
        <v>0</v>
      </c>
      <c r="S37" s="167">
        <f t="shared" si="17"/>
        <v>0</v>
      </c>
    </row>
    <row r="38" spans="1:19" s="138" customFormat="1" ht="18" customHeight="1" x14ac:dyDescent="0.2">
      <c r="A38" s="179">
        <f>Roster!A38</f>
        <v>0</v>
      </c>
      <c r="B38" s="396" t="e">
        <f>VLOOKUP(A38,Roster!A:B,2,FALSE)</f>
        <v>#N/A</v>
      </c>
      <c r="C38" s="575">
        <f>SUMIFS('Sales Details'!E:E,'Sales Details'!$A:$A,'Totals_Scouts BSA'!$A38)</f>
        <v>0</v>
      </c>
      <c r="D38" s="576">
        <f>SUMIFS('Sales Details'!F:F,'Sales Details'!$A:$A,'Totals_Scouts BSA'!$A38)</f>
        <v>0</v>
      </c>
      <c r="E38" s="576">
        <f t="shared" si="9"/>
        <v>0</v>
      </c>
      <c r="F38" s="576">
        <f>SUMIFS('Sales Details'!G:G,'Sales Details'!$A:$A,'Totals_Scouts BSA'!$A38)</f>
        <v>0</v>
      </c>
      <c r="G38" s="182">
        <f t="shared" si="10"/>
        <v>0</v>
      </c>
      <c r="H38" s="136"/>
      <c r="I38" s="157"/>
      <c r="J38" s="181">
        <f t="shared" si="11"/>
        <v>0</v>
      </c>
      <c r="K38" s="181">
        <f t="shared" si="12"/>
        <v>0</v>
      </c>
      <c r="L38" s="181">
        <f t="shared" si="13"/>
        <v>0</v>
      </c>
      <c r="M38" s="181">
        <f t="shared" si="14"/>
        <v>0</v>
      </c>
      <c r="N38" s="181">
        <f t="shared" si="5"/>
        <v>0</v>
      </c>
      <c r="O38" s="181">
        <f t="shared" si="15"/>
        <v>0</v>
      </c>
      <c r="P38" s="166"/>
      <c r="Q38" s="166"/>
      <c r="R38" s="167">
        <f t="shared" si="16"/>
        <v>0</v>
      </c>
      <c r="S38" s="167">
        <f t="shared" si="17"/>
        <v>0</v>
      </c>
    </row>
    <row r="39" spans="1:19" s="138" customFormat="1" ht="18" customHeight="1" x14ac:dyDescent="0.2">
      <c r="A39" s="175">
        <f>Roster!A39</f>
        <v>0</v>
      </c>
      <c r="B39" s="395" t="e">
        <f>VLOOKUP(A39,Roster!A:B,2,FALSE)</f>
        <v>#N/A</v>
      </c>
      <c r="C39" s="381">
        <f>SUMIFS('Sales Details'!E:E,'Sales Details'!$A:$A,'Totals_Scouts BSA'!$A39)</f>
        <v>0</v>
      </c>
      <c r="D39" s="379">
        <f>SUMIFS('Sales Details'!F:F,'Sales Details'!$A:$A,'Totals_Scouts BSA'!$A39)</f>
        <v>0</v>
      </c>
      <c r="E39" s="379">
        <f t="shared" si="9"/>
        <v>0</v>
      </c>
      <c r="F39" s="379">
        <f>SUMIFS('Sales Details'!G:G,'Sales Details'!$A:$A,'Totals_Scouts BSA'!$A39)</f>
        <v>0</v>
      </c>
      <c r="G39" s="382">
        <f t="shared" si="10"/>
        <v>0</v>
      </c>
      <c r="H39" s="136"/>
      <c r="I39" s="157"/>
      <c r="J39" s="177">
        <f t="shared" si="11"/>
        <v>0</v>
      </c>
      <c r="K39" s="177">
        <f t="shared" si="12"/>
        <v>0</v>
      </c>
      <c r="L39" s="177">
        <f t="shared" si="13"/>
        <v>0</v>
      </c>
      <c r="M39" s="177">
        <f t="shared" si="14"/>
        <v>0</v>
      </c>
      <c r="N39" s="177">
        <f t="shared" si="5"/>
        <v>0</v>
      </c>
      <c r="O39" s="177">
        <f t="shared" si="15"/>
        <v>0</v>
      </c>
      <c r="P39" s="166"/>
      <c r="Q39" s="166"/>
      <c r="R39" s="167">
        <f t="shared" si="16"/>
        <v>0</v>
      </c>
      <c r="S39" s="167">
        <f t="shared" si="17"/>
        <v>0</v>
      </c>
    </row>
    <row r="40" spans="1:19" s="138" customFormat="1" ht="18" customHeight="1" x14ac:dyDescent="0.2">
      <c r="A40" s="179">
        <f>Roster!A40</f>
        <v>0</v>
      </c>
      <c r="B40" s="396" t="e">
        <f>VLOOKUP(A40,Roster!A:B,2,FALSE)</f>
        <v>#N/A</v>
      </c>
      <c r="C40" s="575">
        <f>SUMIFS('Sales Details'!E:E,'Sales Details'!$A:$A,'Totals_Scouts BSA'!$A40)</f>
        <v>0</v>
      </c>
      <c r="D40" s="576">
        <f>SUMIFS('Sales Details'!F:F,'Sales Details'!$A:$A,'Totals_Scouts BSA'!$A40)</f>
        <v>0</v>
      </c>
      <c r="E40" s="576">
        <f t="shared" si="9"/>
        <v>0</v>
      </c>
      <c r="F40" s="576">
        <f>SUMIFS('Sales Details'!G:G,'Sales Details'!$A:$A,'Totals_Scouts BSA'!$A40)</f>
        <v>0</v>
      </c>
      <c r="G40" s="182">
        <f t="shared" si="10"/>
        <v>0</v>
      </c>
      <c r="H40" s="136"/>
      <c r="I40" s="157"/>
      <c r="J40" s="181">
        <f t="shared" si="11"/>
        <v>0</v>
      </c>
      <c r="K40" s="181">
        <f t="shared" si="12"/>
        <v>0</v>
      </c>
      <c r="L40" s="181">
        <f t="shared" si="13"/>
        <v>0</v>
      </c>
      <c r="M40" s="181">
        <f t="shared" si="14"/>
        <v>0</v>
      </c>
      <c r="N40" s="181">
        <f t="shared" si="5"/>
        <v>0</v>
      </c>
      <c r="O40" s="181">
        <f t="shared" si="15"/>
        <v>0</v>
      </c>
      <c r="P40" s="166"/>
      <c r="Q40" s="166"/>
      <c r="R40" s="167">
        <f t="shared" si="16"/>
        <v>0</v>
      </c>
      <c r="S40" s="167">
        <f t="shared" si="17"/>
        <v>0</v>
      </c>
    </row>
    <row r="41" spans="1:19" s="138" customFormat="1" ht="18" customHeight="1" x14ac:dyDescent="0.2">
      <c r="A41" s="175">
        <f>Roster!A41</f>
        <v>0</v>
      </c>
      <c r="B41" s="395" t="e">
        <f>VLOOKUP(A41,Roster!A:B,2,FALSE)</f>
        <v>#N/A</v>
      </c>
      <c r="C41" s="381">
        <f>SUMIFS('Sales Details'!E:E,'Sales Details'!$A:$A,'Totals_Scouts BSA'!$A41)</f>
        <v>0</v>
      </c>
      <c r="D41" s="379">
        <f>SUMIFS('Sales Details'!F:F,'Sales Details'!$A:$A,'Totals_Scouts BSA'!$A41)</f>
        <v>0</v>
      </c>
      <c r="E41" s="379">
        <f t="shared" si="9"/>
        <v>0</v>
      </c>
      <c r="F41" s="379">
        <f>SUMIFS('Sales Details'!G:G,'Sales Details'!$A:$A,'Totals_Scouts BSA'!$A41)</f>
        <v>0</v>
      </c>
      <c r="G41" s="382">
        <f t="shared" si="10"/>
        <v>0</v>
      </c>
      <c r="H41" s="136"/>
      <c r="I41" s="157"/>
      <c r="J41" s="177">
        <f t="shared" si="11"/>
        <v>0</v>
      </c>
      <c r="K41" s="177">
        <f t="shared" si="12"/>
        <v>0</v>
      </c>
      <c r="L41" s="177">
        <f t="shared" si="13"/>
        <v>0</v>
      </c>
      <c r="M41" s="177">
        <f t="shared" si="14"/>
        <v>0</v>
      </c>
      <c r="N41" s="177">
        <f t="shared" si="5"/>
        <v>0</v>
      </c>
      <c r="O41" s="177">
        <f t="shared" si="15"/>
        <v>0</v>
      </c>
      <c r="P41" s="166"/>
      <c r="Q41" s="166"/>
      <c r="R41" s="167">
        <f t="shared" si="16"/>
        <v>0</v>
      </c>
      <c r="S41" s="167">
        <f t="shared" si="17"/>
        <v>0</v>
      </c>
    </row>
    <row r="42" spans="1:19" s="138" customFormat="1" ht="18" customHeight="1" x14ac:dyDescent="0.2">
      <c r="A42" s="179">
        <f>Roster!A42</f>
        <v>0</v>
      </c>
      <c r="B42" s="396" t="e">
        <f>VLOOKUP(A42,Roster!A:B,2,FALSE)</f>
        <v>#N/A</v>
      </c>
      <c r="C42" s="575">
        <f>SUMIFS('Sales Details'!E:E,'Sales Details'!$A:$A,'Totals_Scouts BSA'!$A42)</f>
        <v>0</v>
      </c>
      <c r="D42" s="576">
        <f>SUMIFS('Sales Details'!F:F,'Sales Details'!$A:$A,'Totals_Scouts BSA'!$A42)</f>
        <v>0</v>
      </c>
      <c r="E42" s="576">
        <f t="shared" si="9"/>
        <v>0</v>
      </c>
      <c r="F42" s="576">
        <f>SUMIFS('Sales Details'!G:G,'Sales Details'!$A:$A,'Totals_Scouts BSA'!$A42)</f>
        <v>0</v>
      </c>
      <c r="G42" s="182">
        <f t="shared" si="10"/>
        <v>0</v>
      </c>
      <c r="H42" s="136"/>
      <c r="I42" s="157"/>
      <c r="J42" s="181">
        <f t="shared" si="11"/>
        <v>0</v>
      </c>
      <c r="K42" s="181">
        <f t="shared" si="12"/>
        <v>0</v>
      </c>
      <c r="L42" s="181">
        <f t="shared" si="13"/>
        <v>0</v>
      </c>
      <c r="M42" s="181">
        <f t="shared" si="14"/>
        <v>0</v>
      </c>
      <c r="N42" s="181">
        <f t="shared" si="5"/>
        <v>0</v>
      </c>
      <c r="O42" s="181">
        <f t="shared" si="15"/>
        <v>0</v>
      </c>
      <c r="P42" s="166"/>
      <c r="Q42" s="166"/>
      <c r="R42" s="167">
        <f t="shared" si="16"/>
        <v>0</v>
      </c>
      <c r="S42" s="167">
        <f t="shared" si="17"/>
        <v>0</v>
      </c>
    </row>
    <row r="43" spans="1:19" s="138" customFormat="1" ht="18" customHeight="1" x14ac:dyDescent="0.2">
      <c r="A43" s="175">
        <f>Roster!A43</f>
        <v>0</v>
      </c>
      <c r="B43" s="395" t="e">
        <f>VLOOKUP(A43,Roster!A:B,2,FALSE)</f>
        <v>#N/A</v>
      </c>
      <c r="C43" s="381">
        <f>SUMIFS('Sales Details'!E:E,'Sales Details'!$A:$A,'Totals_Scouts BSA'!$A43)</f>
        <v>0</v>
      </c>
      <c r="D43" s="379">
        <f>SUMIFS('Sales Details'!F:F,'Sales Details'!$A:$A,'Totals_Scouts BSA'!$A43)</f>
        <v>0</v>
      </c>
      <c r="E43" s="379">
        <f t="shared" si="9"/>
        <v>0</v>
      </c>
      <c r="F43" s="379">
        <f>SUMIFS('Sales Details'!G:G,'Sales Details'!$A:$A,'Totals_Scouts BSA'!$A43)</f>
        <v>0</v>
      </c>
      <c r="G43" s="382">
        <f t="shared" si="10"/>
        <v>0</v>
      </c>
      <c r="H43" s="136"/>
      <c r="I43" s="157"/>
      <c r="J43" s="177">
        <f t="shared" si="11"/>
        <v>0</v>
      </c>
      <c r="K43" s="177">
        <f t="shared" si="12"/>
        <v>0</v>
      </c>
      <c r="L43" s="177">
        <f t="shared" si="13"/>
        <v>0</v>
      </c>
      <c r="M43" s="177">
        <f t="shared" si="14"/>
        <v>0</v>
      </c>
      <c r="N43" s="177">
        <f t="shared" si="5"/>
        <v>0</v>
      </c>
      <c r="O43" s="177">
        <f t="shared" si="15"/>
        <v>0</v>
      </c>
      <c r="P43" s="166"/>
      <c r="Q43" s="166"/>
      <c r="R43" s="167">
        <f t="shared" si="16"/>
        <v>0</v>
      </c>
      <c r="S43" s="167">
        <f t="shared" si="17"/>
        <v>0</v>
      </c>
    </row>
    <row r="44" spans="1:19" s="138" customFormat="1" ht="18" customHeight="1" x14ac:dyDescent="0.2">
      <c r="A44" s="179">
        <f>Roster!A44</f>
        <v>0</v>
      </c>
      <c r="B44" s="396" t="e">
        <f>VLOOKUP(A44,Roster!A:B,2,FALSE)</f>
        <v>#N/A</v>
      </c>
      <c r="C44" s="575">
        <f>SUMIFS('Sales Details'!E:E,'Sales Details'!$A:$A,'Totals_Scouts BSA'!$A44)</f>
        <v>0</v>
      </c>
      <c r="D44" s="576">
        <f>SUMIFS('Sales Details'!F:F,'Sales Details'!$A:$A,'Totals_Scouts BSA'!$A44)</f>
        <v>0</v>
      </c>
      <c r="E44" s="576">
        <f t="shared" si="9"/>
        <v>0</v>
      </c>
      <c r="F44" s="576">
        <f>SUMIFS('Sales Details'!G:G,'Sales Details'!$A:$A,'Totals_Scouts BSA'!$A44)</f>
        <v>0</v>
      </c>
      <c r="G44" s="182">
        <f t="shared" si="10"/>
        <v>0</v>
      </c>
      <c r="H44" s="136"/>
      <c r="I44" s="157"/>
      <c r="J44" s="181">
        <f t="shared" si="11"/>
        <v>0</v>
      </c>
      <c r="K44" s="181">
        <f t="shared" si="12"/>
        <v>0</v>
      </c>
      <c r="L44" s="181">
        <f t="shared" si="13"/>
        <v>0</v>
      </c>
      <c r="M44" s="181">
        <f t="shared" si="14"/>
        <v>0</v>
      </c>
      <c r="N44" s="181">
        <f t="shared" si="5"/>
        <v>0</v>
      </c>
      <c r="O44" s="181">
        <f t="shared" si="15"/>
        <v>0</v>
      </c>
      <c r="P44" s="166"/>
      <c r="Q44" s="166"/>
      <c r="R44" s="167">
        <f t="shared" si="16"/>
        <v>0</v>
      </c>
      <c r="S44" s="167">
        <f t="shared" si="17"/>
        <v>0</v>
      </c>
    </row>
    <row r="45" spans="1:19" s="138" customFormat="1" ht="18" customHeight="1" x14ac:dyDescent="0.2">
      <c r="A45" s="175">
        <f>Roster!A45</f>
        <v>0</v>
      </c>
      <c r="B45" s="395" t="e">
        <f>VLOOKUP(A45,Roster!A:B,2,FALSE)</f>
        <v>#N/A</v>
      </c>
      <c r="C45" s="381">
        <f>SUMIFS('Sales Details'!E:E,'Sales Details'!$A:$A,'Totals_Scouts BSA'!$A45)</f>
        <v>0</v>
      </c>
      <c r="D45" s="379">
        <f>SUMIFS('Sales Details'!F:F,'Sales Details'!$A:$A,'Totals_Scouts BSA'!$A45)</f>
        <v>0</v>
      </c>
      <c r="E45" s="379">
        <f t="shared" si="9"/>
        <v>0</v>
      </c>
      <c r="F45" s="379">
        <f>SUMIFS('Sales Details'!G:G,'Sales Details'!$A:$A,'Totals_Scouts BSA'!$A45)</f>
        <v>0</v>
      </c>
      <c r="G45" s="382">
        <f t="shared" si="10"/>
        <v>0</v>
      </c>
      <c r="H45" s="136"/>
      <c r="I45" s="157"/>
      <c r="J45" s="177">
        <f t="shared" si="11"/>
        <v>0</v>
      </c>
      <c r="K45" s="177">
        <f t="shared" si="12"/>
        <v>0</v>
      </c>
      <c r="L45" s="177">
        <f t="shared" si="13"/>
        <v>0</v>
      </c>
      <c r="M45" s="177">
        <f t="shared" si="14"/>
        <v>0</v>
      </c>
      <c r="N45" s="177">
        <f t="shared" si="5"/>
        <v>0</v>
      </c>
      <c r="O45" s="177">
        <f t="shared" si="15"/>
        <v>0</v>
      </c>
      <c r="P45" s="166"/>
      <c r="Q45" s="166"/>
      <c r="R45" s="167">
        <f t="shared" si="16"/>
        <v>0</v>
      </c>
      <c r="S45" s="167">
        <f t="shared" si="17"/>
        <v>0</v>
      </c>
    </row>
    <row r="46" spans="1:19" s="138" customFormat="1" ht="18" customHeight="1" x14ac:dyDescent="0.2">
      <c r="A46" s="179">
        <f>Roster!A46</f>
        <v>0</v>
      </c>
      <c r="B46" s="396" t="e">
        <f>VLOOKUP(A46,Roster!A:B,2,FALSE)</f>
        <v>#N/A</v>
      </c>
      <c r="C46" s="575">
        <f>SUMIFS('Sales Details'!E:E,'Sales Details'!$A:$A,'Totals_Scouts BSA'!$A46)</f>
        <v>0</v>
      </c>
      <c r="D46" s="576">
        <f>SUMIFS('Sales Details'!F:F,'Sales Details'!$A:$A,'Totals_Scouts BSA'!$A46)</f>
        <v>0</v>
      </c>
      <c r="E46" s="576">
        <f t="shared" si="9"/>
        <v>0</v>
      </c>
      <c r="F46" s="576">
        <f>SUMIFS('Sales Details'!G:G,'Sales Details'!$A:$A,'Totals_Scouts BSA'!$A46)</f>
        <v>0</v>
      </c>
      <c r="G46" s="182">
        <f t="shared" si="10"/>
        <v>0</v>
      </c>
      <c r="H46" s="136"/>
      <c r="I46" s="157"/>
      <c r="J46" s="181">
        <f t="shared" si="11"/>
        <v>0</v>
      </c>
      <c r="K46" s="181">
        <f t="shared" si="12"/>
        <v>0</v>
      </c>
      <c r="L46" s="181">
        <f t="shared" si="13"/>
        <v>0</v>
      </c>
      <c r="M46" s="181">
        <f t="shared" si="14"/>
        <v>0</v>
      </c>
      <c r="N46" s="181">
        <f t="shared" si="5"/>
        <v>0</v>
      </c>
      <c r="O46" s="181">
        <f t="shared" si="15"/>
        <v>0</v>
      </c>
      <c r="P46" s="166"/>
      <c r="Q46" s="166"/>
      <c r="R46" s="167">
        <f t="shared" si="16"/>
        <v>0</v>
      </c>
      <c r="S46" s="167">
        <f t="shared" si="17"/>
        <v>0</v>
      </c>
    </row>
    <row r="47" spans="1:19" s="138" customFormat="1" ht="18" customHeight="1" x14ac:dyDescent="0.2">
      <c r="A47" s="175">
        <f>Roster!A47</f>
        <v>0</v>
      </c>
      <c r="B47" s="395" t="e">
        <f>VLOOKUP(A47,Roster!A:B,2,FALSE)</f>
        <v>#N/A</v>
      </c>
      <c r="C47" s="381">
        <f>SUMIFS('Sales Details'!E:E,'Sales Details'!$A:$A,'Totals_Scouts BSA'!$A47)</f>
        <v>0</v>
      </c>
      <c r="D47" s="379">
        <f>SUMIFS('Sales Details'!F:F,'Sales Details'!$A:$A,'Totals_Scouts BSA'!$A47)</f>
        <v>0</v>
      </c>
      <c r="E47" s="379">
        <f t="shared" si="9"/>
        <v>0</v>
      </c>
      <c r="F47" s="379">
        <f>SUMIFS('Sales Details'!G:G,'Sales Details'!$A:$A,'Totals_Scouts BSA'!$A47)</f>
        <v>0</v>
      </c>
      <c r="G47" s="382">
        <f t="shared" si="10"/>
        <v>0</v>
      </c>
      <c r="H47" s="136"/>
      <c r="I47" s="157"/>
      <c r="J47" s="177">
        <f t="shared" si="11"/>
        <v>0</v>
      </c>
      <c r="K47" s="177">
        <f t="shared" si="12"/>
        <v>0</v>
      </c>
      <c r="L47" s="177">
        <f t="shared" si="13"/>
        <v>0</v>
      </c>
      <c r="M47" s="177">
        <f t="shared" si="14"/>
        <v>0</v>
      </c>
      <c r="N47" s="177">
        <f t="shared" si="5"/>
        <v>0</v>
      </c>
      <c r="O47" s="177">
        <f t="shared" si="15"/>
        <v>0</v>
      </c>
      <c r="P47" s="166"/>
      <c r="Q47" s="166"/>
      <c r="R47" s="167">
        <f t="shared" si="16"/>
        <v>0</v>
      </c>
      <c r="S47" s="167">
        <f t="shared" si="17"/>
        <v>0</v>
      </c>
    </row>
    <row r="48" spans="1:19" s="138" customFormat="1" ht="18" customHeight="1" x14ac:dyDescent="0.2">
      <c r="A48" s="179">
        <f>Roster!A48</f>
        <v>0</v>
      </c>
      <c r="B48" s="396" t="e">
        <f>VLOOKUP(A48,Roster!A:B,2,FALSE)</f>
        <v>#N/A</v>
      </c>
      <c r="C48" s="575">
        <f>SUMIFS('Sales Details'!E:E,'Sales Details'!$A:$A,'Totals_Scouts BSA'!$A48)</f>
        <v>0</v>
      </c>
      <c r="D48" s="576">
        <f>SUMIFS('Sales Details'!F:F,'Sales Details'!$A:$A,'Totals_Scouts BSA'!$A48)</f>
        <v>0</v>
      </c>
      <c r="E48" s="576">
        <f t="shared" si="9"/>
        <v>0</v>
      </c>
      <c r="F48" s="576">
        <f>SUMIFS('Sales Details'!G:G,'Sales Details'!$A:$A,'Totals_Scouts BSA'!$A48)</f>
        <v>0</v>
      </c>
      <c r="G48" s="182">
        <f t="shared" si="10"/>
        <v>0</v>
      </c>
      <c r="H48" s="136"/>
      <c r="I48" s="157"/>
      <c r="J48" s="181">
        <f t="shared" si="11"/>
        <v>0</v>
      </c>
      <c r="K48" s="181">
        <f t="shared" si="12"/>
        <v>0</v>
      </c>
      <c r="L48" s="181">
        <f t="shared" si="13"/>
        <v>0</v>
      </c>
      <c r="M48" s="181">
        <f t="shared" si="14"/>
        <v>0</v>
      </c>
      <c r="N48" s="181">
        <f t="shared" si="5"/>
        <v>0</v>
      </c>
      <c r="O48" s="181">
        <f t="shared" si="15"/>
        <v>0</v>
      </c>
      <c r="P48" s="166"/>
      <c r="Q48" s="166"/>
      <c r="R48" s="167">
        <f t="shared" si="16"/>
        <v>0</v>
      </c>
      <c r="S48" s="167">
        <f t="shared" si="17"/>
        <v>0</v>
      </c>
    </row>
    <row r="49" spans="1:19" s="138" customFormat="1" ht="18" customHeight="1" x14ac:dyDescent="0.2">
      <c r="A49" s="175">
        <f>Roster!A49</f>
        <v>0</v>
      </c>
      <c r="B49" s="395" t="e">
        <f>VLOOKUP(A49,Roster!A:B,2,FALSE)</f>
        <v>#N/A</v>
      </c>
      <c r="C49" s="381">
        <f>SUMIFS('Sales Details'!E:E,'Sales Details'!$A:$A,'Totals_Scouts BSA'!$A49)</f>
        <v>0</v>
      </c>
      <c r="D49" s="379">
        <f>SUMIFS('Sales Details'!F:F,'Sales Details'!$A:$A,'Totals_Scouts BSA'!$A49)</f>
        <v>0</v>
      </c>
      <c r="E49" s="379">
        <f t="shared" si="9"/>
        <v>0</v>
      </c>
      <c r="F49" s="379">
        <f>SUMIFS('Sales Details'!G:G,'Sales Details'!$A:$A,'Totals_Scouts BSA'!$A49)</f>
        <v>0</v>
      </c>
      <c r="G49" s="382">
        <f t="shared" si="10"/>
        <v>0</v>
      </c>
      <c r="H49" s="136"/>
      <c r="I49" s="157"/>
      <c r="J49" s="177">
        <f t="shared" si="11"/>
        <v>0</v>
      </c>
      <c r="K49" s="177">
        <f t="shared" si="12"/>
        <v>0</v>
      </c>
      <c r="L49" s="177">
        <f t="shared" si="13"/>
        <v>0</v>
      </c>
      <c r="M49" s="177">
        <f t="shared" si="14"/>
        <v>0</v>
      </c>
      <c r="N49" s="177">
        <f t="shared" si="5"/>
        <v>0</v>
      </c>
      <c r="O49" s="177">
        <f t="shared" si="15"/>
        <v>0</v>
      </c>
      <c r="P49" s="166"/>
      <c r="Q49" s="166"/>
      <c r="R49" s="167">
        <f t="shared" si="16"/>
        <v>0</v>
      </c>
      <c r="S49" s="167">
        <f t="shared" si="17"/>
        <v>0</v>
      </c>
    </row>
    <row r="50" spans="1:19" s="138" customFormat="1" ht="18" customHeight="1" x14ac:dyDescent="0.2">
      <c r="A50" s="179">
        <f>Roster!A50</f>
        <v>0</v>
      </c>
      <c r="B50" s="396" t="e">
        <f>VLOOKUP(A50,Roster!A:B,2,FALSE)</f>
        <v>#N/A</v>
      </c>
      <c r="C50" s="575">
        <f>SUMIFS('Sales Details'!E:E,'Sales Details'!$A:$A,'Totals_Scouts BSA'!$A50)</f>
        <v>0</v>
      </c>
      <c r="D50" s="576">
        <f>SUMIFS('Sales Details'!F:F,'Sales Details'!$A:$A,'Totals_Scouts BSA'!$A50)</f>
        <v>0</v>
      </c>
      <c r="E50" s="576">
        <f t="shared" si="9"/>
        <v>0</v>
      </c>
      <c r="F50" s="576">
        <f>SUMIFS('Sales Details'!G:G,'Sales Details'!$A:$A,'Totals_Scouts BSA'!$A50)</f>
        <v>0</v>
      </c>
      <c r="G50" s="182">
        <f t="shared" si="10"/>
        <v>0</v>
      </c>
      <c r="H50" s="136"/>
      <c r="I50" s="157"/>
      <c r="J50" s="181">
        <f t="shared" si="11"/>
        <v>0</v>
      </c>
      <c r="K50" s="181">
        <f t="shared" si="12"/>
        <v>0</v>
      </c>
      <c r="L50" s="181">
        <f t="shared" si="13"/>
        <v>0</v>
      </c>
      <c r="M50" s="181">
        <f t="shared" si="14"/>
        <v>0</v>
      </c>
      <c r="N50" s="181">
        <f t="shared" si="5"/>
        <v>0</v>
      </c>
      <c r="O50" s="181">
        <f t="shared" si="15"/>
        <v>0</v>
      </c>
      <c r="P50" s="166"/>
      <c r="Q50" s="166"/>
      <c r="R50" s="167">
        <f t="shared" si="16"/>
        <v>0</v>
      </c>
      <c r="S50" s="167">
        <f t="shared" si="17"/>
        <v>0</v>
      </c>
    </row>
    <row r="51" spans="1:19" s="138" customFormat="1" ht="18" customHeight="1" x14ac:dyDescent="0.2">
      <c r="A51" s="175">
        <f>Roster!A51</f>
        <v>0</v>
      </c>
      <c r="B51" s="395" t="e">
        <f>VLOOKUP(A51,Roster!A:B,2,FALSE)</f>
        <v>#N/A</v>
      </c>
      <c r="C51" s="381">
        <f>SUMIFS('Sales Details'!E:E,'Sales Details'!$A:$A,'Totals_Scouts BSA'!$A51)</f>
        <v>0</v>
      </c>
      <c r="D51" s="379">
        <f>SUMIFS('Sales Details'!F:F,'Sales Details'!$A:$A,'Totals_Scouts BSA'!$A51)</f>
        <v>0</v>
      </c>
      <c r="E51" s="379">
        <f t="shared" si="9"/>
        <v>0</v>
      </c>
      <c r="F51" s="379">
        <f>SUMIFS('Sales Details'!G:G,'Sales Details'!$A:$A,'Totals_Scouts BSA'!$A51)</f>
        <v>0</v>
      </c>
      <c r="G51" s="382">
        <f t="shared" si="10"/>
        <v>0</v>
      </c>
      <c r="H51" s="136"/>
      <c r="I51" s="157"/>
      <c r="J51" s="177">
        <f t="shared" si="11"/>
        <v>0</v>
      </c>
      <c r="K51" s="177">
        <f t="shared" si="12"/>
        <v>0</v>
      </c>
      <c r="L51" s="177">
        <f t="shared" si="13"/>
        <v>0</v>
      </c>
      <c r="M51" s="177">
        <f t="shared" si="14"/>
        <v>0</v>
      </c>
      <c r="N51" s="177">
        <f t="shared" si="5"/>
        <v>0</v>
      </c>
      <c r="O51" s="177">
        <f t="shared" si="15"/>
        <v>0</v>
      </c>
      <c r="P51" s="166"/>
      <c r="Q51" s="166"/>
      <c r="R51" s="167">
        <f t="shared" si="16"/>
        <v>0</v>
      </c>
      <c r="S51" s="167">
        <f t="shared" si="17"/>
        <v>0</v>
      </c>
    </row>
    <row r="52" spans="1:19" s="138" customFormat="1" ht="18" customHeight="1" x14ac:dyDescent="0.2">
      <c r="A52" s="179">
        <f>Roster!A52</f>
        <v>0</v>
      </c>
      <c r="B52" s="396" t="e">
        <f>VLOOKUP(A52,Roster!A:B,2,FALSE)</f>
        <v>#N/A</v>
      </c>
      <c r="C52" s="575">
        <f>SUMIFS('Sales Details'!E:E,'Sales Details'!$A:$A,'Totals_Scouts BSA'!$A52)</f>
        <v>0</v>
      </c>
      <c r="D52" s="576">
        <f>SUMIFS('Sales Details'!F:F,'Sales Details'!$A:$A,'Totals_Scouts BSA'!$A52)</f>
        <v>0</v>
      </c>
      <c r="E52" s="576">
        <f t="shared" si="9"/>
        <v>0</v>
      </c>
      <c r="F52" s="576">
        <f>SUMIFS('Sales Details'!G:G,'Sales Details'!$A:$A,'Totals_Scouts BSA'!$A52)</f>
        <v>0</v>
      </c>
      <c r="G52" s="182">
        <f t="shared" si="10"/>
        <v>0</v>
      </c>
      <c r="H52" s="136"/>
      <c r="I52" s="157"/>
      <c r="J52" s="181">
        <f t="shared" si="11"/>
        <v>0</v>
      </c>
      <c r="K52" s="181">
        <f t="shared" si="12"/>
        <v>0</v>
      </c>
      <c r="L52" s="181">
        <f t="shared" si="13"/>
        <v>0</v>
      </c>
      <c r="M52" s="181">
        <f t="shared" si="14"/>
        <v>0</v>
      </c>
      <c r="N52" s="181">
        <f t="shared" si="5"/>
        <v>0</v>
      </c>
      <c r="O52" s="181">
        <f t="shared" si="15"/>
        <v>0</v>
      </c>
      <c r="P52" s="166"/>
      <c r="Q52" s="166"/>
      <c r="R52" s="167">
        <f t="shared" si="16"/>
        <v>0</v>
      </c>
      <c r="S52" s="167">
        <f t="shared" si="17"/>
        <v>0</v>
      </c>
    </row>
    <row r="53" spans="1:19" s="138" customFormat="1" ht="18" customHeight="1" x14ac:dyDescent="0.2">
      <c r="A53" s="175">
        <f>Roster!A53</f>
        <v>0</v>
      </c>
      <c r="B53" s="395" t="e">
        <f>VLOOKUP(A53,Roster!A:B,2,FALSE)</f>
        <v>#N/A</v>
      </c>
      <c r="C53" s="381">
        <f>SUMIFS('Sales Details'!E:E,'Sales Details'!$A:$A,'Totals_Scouts BSA'!$A53)</f>
        <v>0</v>
      </c>
      <c r="D53" s="379">
        <f>SUMIFS('Sales Details'!F:F,'Sales Details'!$A:$A,'Totals_Scouts BSA'!$A53)</f>
        <v>0</v>
      </c>
      <c r="E53" s="379">
        <f t="shared" si="9"/>
        <v>0</v>
      </c>
      <c r="F53" s="379">
        <f>SUMIFS('Sales Details'!G:G,'Sales Details'!$A:$A,'Totals_Scouts BSA'!$A53)</f>
        <v>0</v>
      </c>
      <c r="G53" s="382">
        <f t="shared" si="10"/>
        <v>0</v>
      </c>
      <c r="H53" s="136"/>
      <c r="I53" s="157"/>
      <c r="J53" s="177">
        <f t="shared" si="11"/>
        <v>0</v>
      </c>
      <c r="K53" s="177">
        <f t="shared" si="12"/>
        <v>0</v>
      </c>
      <c r="L53" s="177">
        <f t="shared" si="13"/>
        <v>0</v>
      </c>
      <c r="M53" s="177">
        <f t="shared" si="14"/>
        <v>0</v>
      </c>
      <c r="N53" s="177">
        <f t="shared" si="5"/>
        <v>0</v>
      </c>
      <c r="O53" s="177">
        <f t="shared" si="15"/>
        <v>0</v>
      </c>
      <c r="P53" s="166"/>
      <c r="Q53" s="166"/>
      <c r="R53" s="167">
        <f t="shared" si="16"/>
        <v>0</v>
      </c>
      <c r="S53" s="167">
        <f t="shared" si="17"/>
        <v>0</v>
      </c>
    </row>
    <row r="54" spans="1:19" s="138" customFormat="1" ht="18" customHeight="1" x14ac:dyDescent="0.2">
      <c r="A54" s="179">
        <f>Roster!A54</f>
        <v>0</v>
      </c>
      <c r="B54" s="396" t="e">
        <f>VLOOKUP(A54,Roster!A:B,2,FALSE)</f>
        <v>#N/A</v>
      </c>
      <c r="C54" s="575">
        <f>SUMIFS('Sales Details'!E:E,'Sales Details'!$A:$A,'Totals_Scouts BSA'!$A54)</f>
        <v>0</v>
      </c>
      <c r="D54" s="576">
        <f>SUMIFS('Sales Details'!F:F,'Sales Details'!$A:$A,'Totals_Scouts BSA'!$A54)</f>
        <v>0</v>
      </c>
      <c r="E54" s="576">
        <f t="shared" si="9"/>
        <v>0</v>
      </c>
      <c r="F54" s="576">
        <f>SUMIFS('Sales Details'!G:G,'Sales Details'!$A:$A,'Totals_Scouts BSA'!$A54)</f>
        <v>0</v>
      </c>
      <c r="G54" s="182">
        <f t="shared" si="10"/>
        <v>0</v>
      </c>
      <c r="H54" s="136"/>
      <c r="I54" s="157"/>
      <c r="J54" s="181">
        <f t="shared" si="11"/>
        <v>0</v>
      </c>
      <c r="K54" s="181">
        <f t="shared" si="12"/>
        <v>0</v>
      </c>
      <c r="L54" s="181">
        <f t="shared" si="13"/>
        <v>0</v>
      </c>
      <c r="M54" s="181">
        <f t="shared" si="14"/>
        <v>0</v>
      </c>
      <c r="N54" s="181">
        <f t="shared" si="5"/>
        <v>0</v>
      </c>
      <c r="O54" s="181">
        <f t="shared" si="15"/>
        <v>0</v>
      </c>
      <c r="P54" s="166"/>
      <c r="Q54" s="166"/>
      <c r="R54" s="167">
        <f t="shared" si="16"/>
        <v>0</v>
      </c>
      <c r="S54" s="167">
        <f t="shared" si="17"/>
        <v>0</v>
      </c>
    </row>
    <row r="55" spans="1:19" s="138" customFormat="1" ht="18" customHeight="1" x14ac:dyDescent="0.2">
      <c r="A55" s="175">
        <f>Roster!A55</f>
        <v>0</v>
      </c>
      <c r="B55" s="395" t="e">
        <f>VLOOKUP(A55,Roster!A:B,2,FALSE)</f>
        <v>#N/A</v>
      </c>
      <c r="C55" s="381">
        <f>SUMIFS('Sales Details'!E:E,'Sales Details'!$A:$A,'Totals_Scouts BSA'!$A55)</f>
        <v>0</v>
      </c>
      <c r="D55" s="379">
        <f>SUMIFS('Sales Details'!F:F,'Sales Details'!$A:$A,'Totals_Scouts BSA'!$A55)</f>
        <v>0</v>
      </c>
      <c r="E55" s="379">
        <f t="shared" si="9"/>
        <v>0</v>
      </c>
      <c r="F55" s="379">
        <f>SUMIFS('Sales Details'!G:G,'Sales Details'!$A:$A,'Totals_Scouts BSA'!$A55)</f>
        <v>0</v>
      </c>
      <c r="G55" s="382">
        <f t="shared" si="10"/>
        <v>0</v>
      </c>
      <c r="H55" s="136"/>
      <c r="I55" s="157"/>
      <c r="J55" s="177">
        <f t="shared" si="11"/>
        <v>0</v>
      </c>
      <c r="K55" s="177">
        <f t="shared" si="12"/>
        <v>0</v>
      </c>
      <c r="L55" s="177">
        <f t="shared" si="13"/>
        <v>0</v>
      </c>
      <c r="M55" s="177">
        <f t="shared" si="14"/>
        <v>0</v>
      </c>
      <c r="N55" s="177">
        <f t="shared" si="5"/>
        <v>0</v>
      </c>
      <c r="O55" s="177">
        <f t="shared" si="15"/>
        <v>0</v>
      </c>
      <c r="P55" s="166"/>
      <c r="Q55" s="166"/>
      <c r="R55" s="167">
        <f t="shared" si="16"/>
        <v>0</v>
      </c>
      <c r="S55" s="167">
        <f t="shared" si="17"/>
        <v>0</v>
      </c>
    </row>
    <row r="56" spans="1:19" s="138" customFormat="1" ht="18" customHeight="1" x14ac:dyDescent="0.2">
      <c r="A56" s="179">
        <f>Roster!A56</f>
        <v>0</v>
      </c>
      <c r="B56" s="396" t="e">
        <f>VLOOKUP(A56,Roster!A:B,2,FALSE)</f>
        <v>#N/A</v>
      </c>
      <c r="C56" s="575">
        <f>SUMIFS('Sales Details'!E:E,'Sales Details'!$A:$A,'Totals_Scouts BSA'!$A56)</f>
        <v>0</v>
      </c>
      <c r="D56" s="576">
        <f>SUMIFS('Sales Details'!F:F,'Sales Details'!$A:$A,'Totals_Scouts BSA'!$A56)</f>
        <v>0</v>
      </c>
      <c r="E56" s="576">
        <f t="shared" si="9"/>
        <v>0</v>
      </c>
      <c r="F56" s="576">
        <f>SUMIFS('Sales Details'!G:G,'Sales Details'!$A:$A,'Totals_Scouts BSA'!$A56)</f>
        <v>0</v>
      </c>
      <c r="G56" s="182">
        <f t="shared" si="10"/>
        <v>0</v>
      </c>
      <c r="H56" s="136"/>
      <c r="I56" s="157"/>
      <c r="J56" s="181">
        <f t="shared" si="11"/>
        <v>0</v>
      </c>
      <c r="K56" s="181">
        <f t="shared" si="12"/>
        <v>0</v>
      </c>
      <c r="L56" s="181">
        <f t="shared" si="13"/>
        <v>0</v>
      </c>
      <c r="M56" s="181">
        <f t="shared" si="14"/>
        <v>0</v>
      </c>
      <c r="N56" s="181">
        <f t="shared" si="5"/>
        <v>0</v>
      </c>
      <c r="O56" s="181">
        <f t="shared" si="15"/>
        <v>0</v>
      </c>
      <c r="P56" s="166"/>
      <c r="Q56" s="166"/>
      <c r="R56" s="167">
        <f t="shared" si="16"/>
        <v>0</v>
      </c>
      <c r="S56" s="167">
        <f t="shared" si="17"/>
        <v>0</v>
      </c>
    </row>
    <row r="57" spans="1:19" s="138" customFormat="1" ht="18" customHeight="1" x14ac:dyDescent="0.2">
      <c r="A57" s="175">
        <f>Roster!A57</f>
        <v>0</v>
      </c>
      <c r="B57" s="395" t="e">
        <f>VLOOKUP(A57,Roster!A:B,2,FALSE)</f>
        <v>#N/A</v>
      </c>
      <c r="C57" s="381">
        <f>SUMIFS('Sales Details'!E:E,'Sales Details'!$A:$A,'Totals_Scouts BSA'!$A57)</f>
        <v>0</v>
      </c>
      <c r="D57" s="379">
        <f>SUMIFS('Sales Details'!F:F,'Sales Details'!$A:$A,'Totals_Scouts BSA'!$A57)</f>
        <v>0</v>
      </c>
      <c r="E57" s="379">
        <f t="shared" si="9"/>
        <v>0</v>
      </c>
      <c r="F57" s="379">
        <f>SUMIFS('Sales Details'!G:G,'Sales Details'!$A:$A,'Totals_Scouts BSA'!$A57)</f>
        <v>0</v>
      </c>
      <c r="G57" s="382">
        <f t="shared" si="10"/>
        <v>0</v>
      </c>
      <c r="H57" s="136"/>
      <c r="I57" s="157"/>
      <c r="J57" s="177">
        <f t="shared" si="11"/>
        <v>0</v>
      </c>
      <c r="K57" s="177">
        <f t="shared" si="12"/>
        <v>0</v>
      </c>
      <c r="L57" s="177">
        <f t="shared" si="13"/>
        <v>0</v>
      </c>
      <c r="M57" s="177">
        <f t="shared" si="14"/>
        <v>0</v>
      </c>
      <c r="N57" s="177">
        <f t="shared" si="5"/>
        <v>0</v>
      </c>
      <c r="O57" s="177">
        <f t="shared" si="15"/>
        <v>0</v>
      </c>
      <c r="P57" s="166"/>
      <c r="Q57" s="166"/>
      <c r="R57" s="167">
        <f t="shared" si="16"/>
        <v>0</v>
      </c>
      <c r="S57" s="167">
        <f t="shared" si="17"/>
        <v>0</v>
      </c>
    </row>
    <row r="58" spans="1:19" s="138" customFormat="1" ht="18" customHeight="1" x14ac:dyDescent="0.2">
      <c r="A58" s="179">
        <f>Roster!A58</f>
        <v>0</v>
      </c>
      <c r="B58" s="396" t="e">
        <f>VLOOKUP(A58,Roster!A:B,2,FALSE)</f>
        <v>#N/A</v>
      </c>
      <c r="C58" s="575">
        <f>SUMIFS('Sales Details'!E:E,'Sales Details'!$A:$A,'Totals_Scouts BSA'!$A58)</f>
        <v>0</v>
      </c>
      <c r="D58" s="576">
        <f>SUMIFS('Sales Details'!F:F,'Sales Details'!$A:$A,'Totals_Scouts BSA'!$A58)</f>
        <v>0</v>
      </c>
      <c r="E58" s="576">
        <f t="shared" si="9"/>
        <v>0</v>
      </c>
      <c r="F58" s="576">
        <f>SUMIFS('Sales Details'!G:G,'Sales Details'!$A:$A,'Totals_Scouts BSA'!$A58)</f>
        <v>0</v>
      </c>
      <c r="G58" s="182">
        <f t="shared" si="10"/>
        <v>0</v>
      </c>
      <c r="H58" s="136"/>
      <c r="I58" s="157"/>
      <c r="J58" s="181">
        <f t="shared" si="11"/>
        <v>0</v>
      </c>
      <c r="K58" s="181">
        <f t="shared" si="12"/>
        <v>0</v>
      </c>
      <c r="L58" s="181">
        <f t="shared" si="13"/>
        <v>0</v>
      </c>
      <c r="M58" s="181">
        <f t="shared" si="14"/>
        <v>0</v>
      </c>
      <c r="N58" s="181">
        <f t="shared" si="5"/>
        <v>0</v>
      </c>
      <c r="O58" s="181">
        <f t="shared" si="15"/>
        <v>0</v>
      </c>
      <c r="P58" s="166"/>
      <c r="Q58" s="166"/>
      <c r="R58" s="167">
        <f t="shared" si="16"/>
        <v>0</v>
      </c>
      <c r="S58" s="167">
        <f t="shared" si="17"/>
        <v>0</v>
      </c>
    </row>
    <row r="59" spans="1:19" s="138" customFormat="1" ht="18" customHeight="1" x14ac:dyDescent="0.2">
      <c r="A59" s="175">
        <f>Roster!A59</f>
        <v>0</v>
      </c>
      <c r="B59" s="395" t="e">
        <f>VLOOKUP(A59,Roster!A:B,2,FALSE)</f>
        <v>#N/A</v>
      </c>
      <c r="C59" s="381">
        <f>SUMIFS('Sales Details'!E:E,'Sales Details'!$A:$A,'Totals_Scouts BSA'!$A59)</f>
        <v>0</v>
      </c>
      <c r="D59" s="379">
        <f>SUMIFS('Sales Details'!F:F,'Sales Details'!$A:$A,'Totals_Scouts BSA'!$A59)</f>
        <v>0</v>
      </c>
      <c r="E59" s="379">
        <f t="shared" si="9"/>
        <v>0</v>
      </c>
      <c r="F59" s="379">
        <f>SUMIFS('Sales Details'!G:G,'Sales Details'!$A:$A,'Totals_Scouts BSA'!$A59)</f>
        <v>0</v>
      </c>
      <c r="G59" s="382">
        <f t="shared" si="10"/>
        <v>0</v>
      </c>
      <c r="H59" s="136"/>
      <c r="I59" s="157"/>
      <c r="J59" s="177">
        <f t="shared" si="11"/>
        <v>0</v>
      </c>
      <c r="K59" s="177">
        <f t="shared" si="12"/>
        <v>0</v>
      </c>
      <c r="L59" s="177">
        <f t="shared" si="13"/>
        <v>0</v>
      </c>
      <c r="M59" s="177">
        <f t="shared" si="14"/>
        <v>0</v>
      </c>
      <c r="N59" s="177">
        <f t="shared" si="5"/>
        <v>0</v>
      </c>
      <c r="O59" s="177">
        <f t="shared" si="15"/>
        <v>0</v>
      </c>
      <c r="P59" s="166"/>
      <c r="Q59" s="166"/>
      <c r="R59" s="167">
        <f t="shared" si="16"/>
        <v>0</v>
      </c>
      <c r="S59" s="167">
        <f t="shared" si="17"/>
        <v>0</v>
      </c>
    </row>
    <row r="60" spans="1:19" s="138" customFormat="1" ht="18" customHeight="1" x14ac:dyDescent="0.2">
      <c r="A60" s="179">
        <f>Roster!A60</f>
        <v>0</v>
      </c>
      <c r="B60" s="396" t="e">
        <f>VLOOKUP(A60,Roster!A:B,2,FALSE)</f>
        <v>#N/A</v>
      </c>
      <c r="C60" s="575">
        <f>SUMIFS('Sales Details'!E:E,'Sales Details'!$A:$A,'Totals_Scouts BSA'!$A60)</f>
        <v>0</v>
      </c>
      <c r="D60" s="576">
        <f>SUMIFS('Sales Details'!F:F,'Sales Details'!$A:$A,'Totals_Scouts BSA'!$A60)</f>
        <v>0</v>
      </c>
      <c r="E60" s="576">
        <f t="shared" si="9"/>
        <v>0</v>
      </c>
      <c r="F60" s="576">
        <f>SUMIFS('Sales Details'!G:G,'Sales Details'!$A:$A,'Totals_Scouts BSA'!$A60)</f>
        <v>0</v>
      </c>
      <c r="G60" s="182">
        <f t="shared" si="10"/>
        <v>0</v>
      </c>
      <c r="H60" s="136"/>
      <c r="I60" s="157"/>
      <c r="J60" s="181">
        <f t="shared" si="11"/>
        <v>0</v>
      </c>
      <c r="K60" s="181">
        <f t="shared" si="12"/>
        <v>0</v>
      </c>
      <c r="L60" s="181">
        <f t="shared" si="13"/>
        <v>0</v>
      </c>
      <c r="M60" s="181">
        <f t="shared" si="14"/>
        <v>0</v>
      </c>
      <c r="N60" s="181">
        <f t="shared" si="5"/>
        <v>0</v>
      </c>
      <c r="O60" s="181">
        <f t="shared" si="15"/>
        <v>0</v>
      </c>
      <c r="P60" s="166"/>
      <c r="Q60" s="166"/>
      <c r="R60" s="167">
        <f t="shared" si="16"/>
        <v>0</v>
      </c>
      <c r="S60" s="167">
        <f t="shared" si="17"/>
        <v>0</v>
      </c>
    </row>
    <row r="61" spans="1:19" s="138" customFormat="1" ht="18" customHeight="1" x14ac:dyDescent="0.2">
      <c r="A61" s="175">
        <f>Roster!A61</f>
        <v>0</v>
      </c>
      <c r="B61" s="395" t="e">
        <f>VLOOKUP(A61,Roster!A:B,2,FALSE)</f>
        <v>#N/A</v>
      </c>
      <c r="C61" s="381">
        <f>SUMIFS('Sales Details'!E:E,'Sales Details'!$A:$A,'Totals_Scouts BSA'!$A61)</f>
        <v>0</v>
      </c>
      <c r="D61" s="379">
        <f>SUMIFS('Sales Details'!F:F,'Sales Details'!$A:$A,'Totals_Scouts BSA'!$A61)</f>
        <v>0</v>
      </c>
      <c r="E61" s="379">
        <f t="shared" si="9"/>
        <v>0</v>
      </c>
      <c r="F61" s="379">
        <f>SUMIFS('Sales Details'!G:G,'Sales Details'!$A:$A,'Totals_Scouts BSA'!$A61)</f>
        <v>0</v>
      </c>
      <c r="G61" s="382">
        <f t="shared" si="10"/>
        <v>0</v>
      </c>
      <c r="H61" s="136"/>
      <c r="I61" s="157"/>
      <c r="J61" s="177">
        <f t="shared" si="11"/>
        <v>0</v>
      </c>
      <c r="K61" s="177">
        <f t="shared" si="12"/>
        <v>0</v>
      </c>
      <c r="L61" s="177">
        <f t="shared" si="13"/>
        <v>0</v>
      </c>
      <c r="M61" s="177">
        <f t="shared" si="14"/>
        <v>0</v>
      </c>
      <c r="N61" s="177">
        <f t="shared" si="5"/>
        <v>0</v>
      </c>
      <c r="O61" s="177">
        <f t="shared" si="15"/>
        <v>0</v>
      </c>
      <c r="P61" s="166"/>
      <c r="Q61" s="166"/>
      <c r="R61" s="167">
        <f t="shared" si="16"/>
        <v>0</v>
      </c>
      <c r="S61" s="167">
        <f t="shared" si="17"/>
        <v>0</v>
      </c>
    </row>
    <row r="62" spans="1:19" s="138" customFormat="1" ht="18" customHeight="1" x14ac:dyDescent="0.2">
      <c r="A62" s="179">
        <f>Roster!A62</f>
        <v>0</v>
      </c>
      <c r="B62" s="396" t="e">
        <f>VLOOKUP(A62,Roster!A:B,2,FALSE)</f>
        <v>#N/A</v>
      </c>
      <c r="C62" s="575">
        <f>SUMIFS('Sales Details'!E:E,'Sales Details'!$A:$A,'Totals_Scouts BSA'!$A62)</f>
        <v>0</v>
      </c>
      <c r="D62" s="576">
        <f>SUMIFS('Sales Details'!F:F,'Sales Details'!$A:$A,'Totals_Scouts BSA'!$A62)</f>
        <v>0</v>
      </c>
      <c r="E62" s="576">
        <f t="shared" si="9"/>
        <v>0</v>
      </c>
      <c r="F62" s="576">
        <f>SUMIFS('Sales Details'!G:G,'Sales Details'!$A:$A,'Totals_Scouts BSA'!$A62)</f>
        <v>0</v>
      </c>
      <c r="G62" s="182">
        <f t="shared" si="10"/>
        <v>0</v>
      </c>
      <c r="H62" s="136"/>
      <c r="I62" s="157"/>
      <c r="J62" s="181">
        <f t="shared" si="11"/>
        <v>0</v>
      </c>
      <c r="K62" s="181">
        <f t="shared" si="12"/>
        <v>0</v>
      </c>
      <c r="L62" s="181">
        <f t="shared" si="13"/>
        <v>0</v>
      </c>
      <c r="M62" s="181">
        <f t="shared" si="14"/>
        <v>0</v>
      </c>
      <c r="N62" s="181">
        <f t="shared" si="5"/>
        <v>0</v>
      </c>
      <c r="O62" s="181">
        <f t="shared" si="15"/>
        <v>0</v>
      </c>
      <c r="P62" s="166"/>
      <c r="Q62" s="166"/>
      <c r="R62" s="167">
        <f t="shared" si="16"/>
        <v>0</v>
      </c>
      <c r="S62" s="167">
        <f t="shared" si="17"/>
        <v>0</v>
      </c>
    </row>
    <row r="63" spans="1:19" s="138" customFormat="1" ht="18" customHeight="1" x14ac:dyDescent="0.2">
      <c r="A63" s="175">
        <f>Roster!A63</f>
        <v>0</v>
      </c>
      <c r="B63" s="395" t="e">
        <f>VLOOKUP(A63,Roster!A:B,2,FALSE)</f>
        <v>#N/A</v>
      </c>
      <c r="C63" s="381">
        <f>SUMIFS('Sales Details'!E:E,'Sales Details'!$A:$A,'Totals_Scouts BSA'!$A63)</f>
        <v>0</v>
      </c>
      <c r="D63" s="379">
        <f>SUMIFS('Sales Details'!F:F,'Sales Details'!$A:$A,'Totals_Scouts BSA'!$A63)</f>
        <v>0</v>
      </c>
      <c r="E63" s="379">
        <f t="shared" si="9"/>
        <v>0</v>
      </c>
      <c r="F63" s="379">
        <f>SUMIFS('Sales Details'!G:G,'Sales Details'!$A:$A,'Totals_Scouts BSA'!$A63)</f>
        <v>0</v>
      </c>
      <c r="G63" s="382">
        <f t="shared" si="10"/>
        <v>0</v>
      </c>
      <c r="H63" s="136"/>
      <c r="I63" s="157"/>
      <c r="J63" s="177">
        <f t="shared" si="11"/>
        <v>0</v>
      </c>
      <c r="K63" s="177">
        <f t="shared" si="12"/>
        <v>0</v>
      </c>
      <c r="L63" s="177">
        <f t="shared" si="13"/>
        <v>0</v>
      </c>
      <c r="M63" s="177">
        <f t="shared" si="14"/>
        <v>0</v>
      </c>
      <c r="N63" s="177">
        <f t="shared" si="5"/>
        <v>0</v>
      </c>
      <c r="O63" s="177">
        <f t="shared" si="15"/>
        <v>0</v>
      </c>
      <c r="P63" s="166"/>
      <c r="Q63" s="166"/>
      <c r="R63" s="167">
        <f t="shared" si="16"/>
        <v>0</v>
      </c>
      <c r="S63" s="167">
        <f t="shared" si="17"/>
        <v>0</v>
      </c>
    </row>
    <row r="64" spans="1:19" s="138" customFormat="1" ht="18" customHeight="1" x14ac:dyDescent="0.2">
      <c r="A64" s="179">
        <f>Roster!A64</f>
        <v>0</v>
      </c>
      <c r="B64" s="396" t="e">
        <f>VLOOKUP(A64,Roster!A:B,2,FALSE)</f>
        <v>#N/A</v>
      </c>
      <c r="C64" s="575">
        <f>SUMIFS('Sales Details'!E:E,'Sales Details'!$A:$A,'Totals_Scouts BSA'!$A64)</f>
        <v>0</v>
      </c>
      <c r="D64" s="576">
        <f>SUMIFS('Sales Details'!F:F,'Sales Details'!$A:$A,'Totals_Scouts BSA'!$A64)</f>
        <v>0</v>
      </c>
      <c r="E64" s="576">
        <f t="shared" si="9"/>
        <v>0</v>
      </c>
      <c r="F64" s="576">
        <f>SUMIFS('Sales Details'!G:G,'Sales Details'!$A:$A,'Totals_Scouts BSA'!$A64)</f>
        <v>0</v>
      </c>
      <c r="G64" s="182">
        <f t="shared" si="10"/>
        <v>0</v>
      </c>
      <c r="H64" s="136"/>
      <c r="I64" s="157"/>
      <c r="J64" s="181">
        <f t="shared" si="11"/>
        <v>0</v>
      </c>
      <c r="K64" s="181">
        <f t="shared" si="12"/>
        <v>0</v>
      </c>
      <c r="L64" s="181">
        <f t="shared" si="13"/>
        <v>0</v>
      </c>
      <c r="M64" s="181">
        <f t="shared" si="14"/>
        <v>0</v>
      </c>
      <c r="N64" s="181">
        <f t="shared" si="5"/>
        <v>0</v>
      </c>
      <c r="O64" s="181">
        <f t="shared" si="15"/>
        <v>0</v>
      </c>
      <c r="P64" s="166"/>
      <c r="Q64" s="166"/>
      <c r="R64" s="167">
        <f t="shared" si="16"/>
        <v>0</v>
      </c>
      <c r="S64" s="167">
        <f t="shared" si="17"/>
        <v>0</v>
      </c>
    </row>
    <row r="65" spans="1:19" s="138" customFormat="1" ht="18" customHeight="1" x14ac:dyDescent="0.2">
      <c r="A65" s="175">
        <f>Roster!A65</f>
        <v>0</v>
      </c>
      <c r="B65" s="395" t="e">
        <f>VLOOKUP(A65,Roster!A:B,2,FALSE)</f>
        <v>#N/A</v>
      </c>
      <c r="C65" s="381">
        <f>SUMIFS('Sales Details'!E:E,'Sales Details'!$A:$A,'Totals_Scouts BSA'!$A65)</f>
        <v>0</v>
      </c>
      <c r="D65" s="379">
        <f>SUMIFS('Sales Details'!F:F,'Sales Details'!$A:$A,'Totals_Scouts BSA'!$A65)</f>
        <v>0</v>
      </c>
      <c r="E65" s="379">
        <f t="shared" si="9"/>
        <v>0</v>
      </c>
      <c r="F65" s="379">
        <f>SUMIFS('Sales Details'!G:G,'Sales Details'!$A:$A,'Totals_Scouts BSA'!$A65)</f>
        <v>0</v>
      </c>
      <c r="G65" s="382">
        <f t="shared" si="10"/>
        <v>0</v>
      </c>
      <c r="H65" s="136"/>
      <c r="I65" s="157"/>
      <c r="J65" s="177">
        <f t="shared" si="11"/>
        <v>0</v>
      </c>
      <c r="K65" s="177">
        <f t="shared" si="12"/>
        <v>0</v>
      </c>
      <c r="L65" s="177">
        <f t="shared" si="13"/>
        <v>0</v>
      </c>
      <c r="M65" s="177">
        <f t="shared" si="14"/>
        <v>0</v>
      </c>
      <c r="N65" s="177">
        <f t="shared" si="5"/>
        <v>0</v>
      </c>
      <c r="O65" s="177">
        <f t="shared" si="15"/>
        <v>0</v>
      </c>
      <c r="P65" s="166"/>
      <c r="Q65" s="166"/>
      <c r="R65" s="167">
        <f t="shared" si="16"/>
        <v>0</v>
      </c>
      <c r="S65" s="167">
        <f t="shared" si="17"/>
        <v>0</v>
      </c>
    </row>
    <row r="66" spans="1:19" s="138" customFormat="1" ht="18" customHeight="1" x14ac:dyDescent="0.2">
      <c r="A66" s="179">
        <f>Roster!A66</f>
        <v>0</v>
      </c>
      <c r="B66" s="396" t="e">
        <f>VLOOKUP(A66,Roster!A:B,2,FALSE)</f>
        <v>#N/A</v>
      </c>
      <c r="C66" s="575">
        <f>SUMIFS('Sales Details'!E:E,'Sales Details'!$A:$A,'Totals_Scouts BSA'!$A66)</f>
        <v>0</v>
      </c>
      <c r="D66" s="576">
        <f>SUMIFS('Sales Details'!F:F,'Sales Details'!$A:$A,'Totals_Scouts BSA'!$A66)</f>
        <v>0</v>
      </c>
      <c r="E66" s="576">
        <f t="shared" si="9"/>
        <v>0</v>
      </c>
      <c r="F66" s="576">
        <f>SUMIFS('Sales Details'!G:G,'Sales Details'!$A:$A,'Totals_Scouts BSA'!$A66)</f>
        <v>0</v>
      </c>
      <c r="G66" s="182">
        <f t="shared" si="10"/>
        <v>0</v>
      </c>
      <c r="H66" s="136"/>
      <c r="I66" s="157"/>
      <c r="J66" s="181">
        <f t="shared" si="11"/>
        <v>0</v>
      </c>
      <c r="K66" s="181">
        <f t="shared" si="12"/>
        <v>0</v>
      </c>
      <c r="L66" s="181">
        <f t="shared" si="13"/>
        <v>0</v>
      </c>
      <c r="M66" s="181">
        <f t="shared" si="14"/>
        <v>0</v>
      </c>
      <c r="N66" s="181">
        <f t="shared" si="5"/>
        <v>0</v>
      </c>
      <c r="O66" s="181">
        <f t="shared" si="15"/>
        <v>0</v>
      </c>
      <c r="P66" s="166"/>
      <c r="Q66" s="166"/>
      <c r="R66" s="167">
        <f t="shared" si="16"/>
        <v>0</v>
      </c>
      <c r="S66" s="167">
        <f t="shared" si="17"/>
        <v>0</v>
      </c>
    </row>
    <row r="67" spans="1:19" s="138" customFormat="1" ht="18" customHeight="1" x14ac:dyDescent="0.2">
      <c r="A67" s="175">
        <f>Roster!A67</f>
        <v>0</v>
      </c>
      <c r="B67" s="395" t="e">
        <f>VLOOKUP(A67,Roster!A:B,2,FALSE)</f>
        <v>#N/A</v>
      </c>
      <c r="C67" s="381">
        <f>SUMIFS('Sales Details'!E:E,'Sales Details'!$A:$A,'Totals_Scouts BSA'!$A67)</f>
        <v>0</v>
      </c>
      <c r="D67" s="379">
        <f>SUMIFS('Sales Details'!F:F,'Sales Details'!$A:$A,'Totals_Scouts BSA'!$A67)</f>
        <v>0</v>
      </c>
      <c r="E67" s="379">
        <f t="shared" si="9"/>
        <v>0</v>
      </c>
      <c r="F67" s="379">
        <f>SUMIFS('Sales Details'!G:G,'Sales Details'!$A:$A,'Totals_Scouts BSA'!$A67)</f>
        <v>0</v>
      </c>
      <c r="G67" s="382">
        <f t="shared" si="10"/>
        <v>0</v>
      </c>
      <c r="H67" s="136"/>
      <c r="I67" s="157"/>
      <c r="J67" s="177">
        <f t="shared" si="11"/>
        <v>0</v>
      </c>
      <c r="K67" s="177">
        <f t="shared" si="12"/>
        <v>0</v>
      </c>
      <c r="L67" s="177">
        <f t="shared" si="13"/>
        <v>0</v>
      </c>
      <c r="M67" s="177">
        <f t="shared" si="14"/>
        <v>0</v>
      </c>
      <c r="N67" s="177">
        <f t="shared" si="5"/>
        <v>0</v>
      </c>
      <c r="O67" s="177">
        <f t="shared" si="15"/>
        <v>0</v>
      </c>
      <c r="P67" s="166"/>
      <c r="Q67" s="166"/>
      <c r="R67" s="167">
        <f t="shared" si="16"/>
        <v>0</v>
      </c>
      <c r="S67" s="167">
        <f t="shared" si="17"/>
        <v>0</v>
      </c>
    </row>
    <row r="68" spans="1:19" s="138" customFormat="1" ht="18" customHeight="1" x14ac:dyDescent="0.2">
      <c r="A68" s="179">
        <f>Roster!A68</f>
        <v>0</v>
      </c>
      <c r="B68" s="396" t="e">
        <f>VLOOKUP(A68,Roster!A:B,2,FALSE)</f>
        <v>#N/A</v>
      </c>
      <c r="C68" s="575">
        <f>SUMIFS('Sales Details'!E:E,'Sales Details'!$A:$A,'Totals_Scouts BSA'!$A68)</f>
        <v>0</v>
      </c>
      <c r="D68" s="576">
        <f>SUMIFS('Sales Details'!F:F,'Sales Details'!$A:$A,'Totals_Scouts BSA'!$A68)</f>
        <v>0</v>
      </c>
      <c r="E68" s="576">
        <f t="shared" si="9"/>
        <v>0</v>
      </c>
      <c r="F68" s="576">
        <f>SUMIFS('Sales Details'!G:G,'Sales Details'!$A:$A,'Totals_Scouts BSA'!$A68)</f>
        <v>0</v>
      </c>
      <c r="G68" s="182">
        <f t="shared" si="10"/>
        <v>0</v>
      </c>
      <c r="H68" s="136"/>
      <c r="I68" s="157"/>
      <c r="J68" s="181">
        <f t="shared" si="11"/>
        <v>0</v>
      </c>
      <c r="K68" s="181">
        <f t="shared" si="12"/>
        <v>0</v>
      </c>
      <c r="L68" s="181">
        <f t="shared" si="13"/>
        <v>0</v>
      </c>
      <c r="M68" s="181">
        <f t="shared" si="14"/>
        <v>0</v>
      </c>
      <c r="N68" s="181">
        <f t="shared" ref="N68:N77" si="18">M68*N$1</f>
        <v>0</v>
      </c>
      <c r="O68" s="181">
        <f t="shared" si="15"/>
        <v>0</v>
      </c>
      <c r="P68" s="166"/>
      <c r="Q68" s="166"/>
      <c r="R68" s="167">
        <f t="shared" si="16"/>
        <v>0</v>
      </c>
      <c r="S68" s="167">
        <f t="shared" si="17"/>
        <v>0</v>
      </c>
    </row>
    <row r="69" spans="1:19" s="138" customFormat="1" ht="18" customHeight="1" x14ac:dyDescent="0.2">
      <c r="A69" s="175">
        <f>Roster!A69</f>
        <v>0</v>
      </c>
      <c r="B69" s="395" t="e">
        <f>VLOOKUP(A69,Roster!A:B,2,FALSE)</f>
        <v>#N/A</v>
      </c>
      <c r="C69" s="381">
        <f>SUMIFS('Sales Details'!E:E,'Sales Details'!$A:$A,'Totals_Scouts BSA'!$A69)</f>
        <v>0</v>
      </c>
      <c r="D69" s="379">
        <f>SUMIFS('Sales Details'!F:F,'Sales Details'!$A:$A,'Totals_Scouts BSA'!$A69)</f>
        <v>0</v>
      </c>
      <c r="E69" s="379">
        <f t="shared" ref="E69:E77" si="19">SUM(C69:D69)</f>
        <v>0</v>
      </c>
      <c r="F69" s="379">
        <f>SUMIFS('Sales Details'!G:G,'Sales Details'!$A:$A,'Totals_Scouts BSA'!$A69)</f>
        <v>0</v>
      </c>
      <c r="G69" s="382">
        <f t="shared" ref="G69:G77" si="20">E69+F69</f>
        <v>0</v>
      </c>
      <c r="H69" s="136"/>
      <c r="I69" s="157"/>
      <c r="J69" s="177">
        <f t="shared" si="11"/>
        <v>0</v>
      </c>
      <c r="K69" s="177">
        <f t="shared" si="12"/>
        <v>0</v>
      </c>
      <c r="L69" s="177">
        <f t="shared" si="13"/>
        <v>0</v>
      </c>
      <c r="M69" s="177">
        <f t="shared" si="14"/>
        <v>0</v>
      </c>
      <c r="N69" s="177">
        <f t="shared" si="18"/>
        <v>0</v>
      </c>
      <c r="O69" s="177">
        <f t="shared" si="15"/>
        <v>0</v>
      </c>
      <c r="P69" s="166"/>
      <c r="Q69" s="166"/>
      <c r="R69" s="167">
        <f t="shared" si="16"/>
        <v>0</v>
      </c>
      <c r="S69" s="167">
        <f t="shared" si="17"/>
        <v>0</v>
      </c>
    </row>
    <row r="70" spans="1:19" s="138" customFormat="1" ht="18" customHeight="1" x14ac:dyDescent="0.2">
      <c r="A70" s="179">
        <f>Roster!A70</f>
        <v>0</v>
      </c>
      <c r="B70" s="396" t="e">
        <f>VLOOKUP(A70,Roster!A:B,2,FALSE)</f>
        <v>#N/A</v>
      </c>
      <c r="C70" s="575">
        <f>SUMIFS('Sales Details'!E:E,'Sales Details'!$A:$A,'Totals_Scouts BSA'!$A70)</f>
        <v>0</v>
      </c>
      <c r="D70" s="576">
        <f>SUMIFS('Sales Details'!F:F,'Sales Details'!$A:$A,'Totals_Scouts BSA'!$A70)</f>
        <v>0</v>
      </c>
      <c r="E70" s="576">
        <f t="shared" si="19"/>
        <v>0</v>
      </c>
      <c r="F70" s="576">
        <f>SUMIFS('Sales Details'!G:G,'Sales Details'!$A:$A,'Totals_Scouts BSA'!$A70)</f>
        <v>0</v>
      </c>
      <c r="G70" s="182">
        <f t="shared" si="20"/>
        <v>0</v>
      </c>
      <c r="H70" s="136"/>
      <c r="I70" s="157"/>
      <c r="J70" s="181">
        <f t="shared" si="11"/>
        <v>0</v>
      </c>
      <c r="K70" s="181">
        <f t="shared" si="12"/>
        <v>0</v>
      </c>
      <c r="L70" s="181">
        <f t="shared" si="13"/>
        <v>0</v>
      </c>
      <c r="M70" s="181">
        <f t="shared" si="14"/>
        <v>0</v>
      </c>
      <c r="N70" s="181">
        <f t="shared" si="18"/>
        <v>0</v>
      </c>
      <c r="O70" s="181">
        <f t="shared" si="15"/>
        <v>0</v>
      </c>
      <c r="P70" s="166"/>
      <c r="Q70" s="166"/>
      <c r="R70" s="167">
        <f t="shared" si="16"/>
        <v>0</v>
      </c>
      <c r="S70" s="167">
        <f t="shared" si="17"/>
        <v>0</v>
      </c>
    </row>
    <row r="71" spans="1:19" s="138" customFormat="1" ht="18" customHeight="1" x14ac:dyDescent="0.2">
      <c r="A71" s="175">
        <f>Roster!A71</f>
        <v>0</v>
      </c>
      <c r="B71" s="395" t="e">
        <f>VLOOKUP(A71,Roster!A:B,2,FALSE)</f>
        <v>#N/A</v>
      </c>
      <c r="C71" s="381">
        <f>SUMIFS('Sales Details'!E:E,'Sales Details'!$A:$A,'Totals_Scouts BSA'!$A71)</f>
        <v>0</v>
      </c>
      <c r="D71" s="379">
        <f>SUMIFS('Sales Details'!F:F,'Sales Details'!$A:$A,'Totals_Scouts BSA'!$A71)</f>
        <v>0</v>
      </c>
      <c r="E71" s="379">
        <f t="shared" si="19"/>
        <v>0</v>
      </c>
      <c r="F71" s="379">
        <f>SUMIFS('Sales Details'!G:G,'Sales Details'!$A:$A,'Totals_Scouts BSA'!$A71)</f>
        <v>0</v>
      </c>
      <c r="G71" s="382">
        <f t="shared" si="20"/>
        <v>0</v>
      </c>
      <c r="H71" s="136"/>
      <c r="I71" s="157"/>
      <c r="J71" s="177">
        <f t="shared" si="11"/>
        <v>0</v>
      </c>
      <c r="K71" s="177">
        <f t="shared" si="12"/>
        <v>0</v>
      </c>
      <c r="L71" s="177">
        <f t="shared" si="13"/>
        <v>0</v>
      </c>
      <c r="M71" s="177">
        <f t="shared" si="14"/>
        <v>0</v>
      </c>
      <c r="N71" s="177">
        <f t="shared" si="18"/>
        <v>0</v>
      </c>
      <c r="O71" s="177">
        <f t="shared" si="15"/>
        <v>0</v>
      </c>
      <c r="P71" s="166"/>
      <c r="Q71" s="166"/>
      <c r="R71" s="167">
        <f t="shared" si="16"/>
        <v>0</v>
      </c>
      <c r="S71" s="167">
        <f t="shared" si="17"/>
        <v>0</v>
      </c>
    </row>
    <row r="72" spans="1:19" s="138" customFormat="1" ht="18" customHeight="1" x14ac:dyDescent="0.2">
      <c r="A72" s="179">
        <f>Roster!A72</f>
        <v>0</v>
      </c>
      <c r="B72" s="396" t="e">
        <f>VLOOKUP(A72,Roster!A:B,2,FALSE)</f>
        <v>#N/A</v>
      </c>
      <c r="C72" s="575">
        <f>SUMIFS('Sales Details'!E:E,'Sales Details'!$A:$A,'Totals_Scouts BSA'!$A72)</f>
        <v>0</v>
      </c>
      <c r="D72" s="576">
        <f>SUMIFS('Sales Details'!F:F,'Sales Details'!$A:$A,'Totals_Scouts BSA'!$A72)</f>
        <v>0</v>
      </c>
      <c r="E72" s="576">
        <f t="shared" si="19"/>
        <v>0</v>
      </c>
      <c r="F72" s="576">
        <f>SUMIFS('Sales Details'!G:G,'Sales Details'!$A:$A,'Totals_Scouts BSA'!$A72)</f>
        <v>0</v>
      </c>
      <c r="G72" s="182">
        <f t="shared" si="20"/>
        <v>0</v>
      </c>
      <c r="H72" s="136"/>
      <c r="I72" s="157"/>
      <c r="J72" s="181">
        <f t="shared" si="11"/>
        <v>0</v>
      </c>
      <c r="K72" s="181">
        <f t="shared" si="12"/>
        <v>0</v>
      </c>
      <c r="L72" s="181">
        <f t="shared" si="13"/>
        <v>0</v>
      </c>
      <c r="M72" s="181">
        <f t="shared" si="14"/>
        <v>0</v>
      </c>
      <c r="N72" s="181">
        <f t="shared" si="18"/>
        <v>0</v>
      </c>
      <c r="O72" s="181">
        <f t="shared" si="15"/>
        <v>0</v>
      </c>
      <c r="P72" s="166"/>
      <c r="Q72" s="166"/>
      <c r="R72" s="167">
        <f t="shared" si="16"/>
        <v>0</v>
      </c>
      <c r="S72" s="167">
        <f t="shared" si="17"/>
        <v>0</v>
      </c>
    </row>
    <row r="73" spans="1:19" s="138" customFormat="1" ht="18" customHeight="1" x14ac:dyDescent="0.2">
      <c r="A73" s="175">
        <f>Roster!A73</f>
        <v>0</v>
      </c>
      <c r="B73" s="395" t="e">
        <f>VLOOKUP(A73,Roster!A:B,2,FALSE)</f>
        <v>#N/A</v>
      </c>
      <c r="C73" s="381">
        <f>SUMIFS('Sales Details'!E:E,'Sales Details'!$A:$A,'Totals_Scouts BSA'!$A73)</f>
        <v>0</v>
      </c>
      <c r="D73" s="379">
        <f>SUMIFS('Sales Details'!F:F,'Sales Details'!$A:$A,'Totals_Scouts BSA'!$A73)</f>
        <v>0</v>
      </c>
      <c r="E73" s="379">
        <f t="shared" si="19"/>
        <v>0</v>
      </c>
      <c r="F73" s="379">
        <f>SUMIFS('Sales Details'!G:G,'Sales Details'!$A:$A,'Totals_Scouts BSA'!$A73)</f>
        <v>0</v>
      </c>
      <c r="G73" s="382">
        <f t="shared" si="20"/>
        <v>0</v>
      </c>
      <c r="H73" s="136"/>
      <c r="I73" s="157"/>
      <c r="J73" s="177">
        <f t="shared" si="11"/>
        <v>0</v>
      </c>
      <c r="K73" s="177">
        <f t="shared" si="12"/>
        <v>0</v>
      </c>
      <c r="L73" s="177">
        <f t="shared" si="13"/>
        <v>0</v>
      </c>
      <c r="M73" s="177">
        <f t="shared" si="14"/>
        <v>0</v>
      </c>
      <c r="N73" s="177">
        <f t="shared" si="18"/>
        <v>0</v>
      </c>
      <c r="O73" s="177">
        <f t="shared" si="15"/>
        <v>0</v>
      </c>
      <c r="P73" s="166"/>
      <c r="Q73" s="166"/>
      <c r="R73" s="167">
        <f t="shared" si="16"/>
        <v>0</v>
      </c>
      <c r="S73" s="167">
        <f t="shared" si="17"/>
        <v>0</v>
      </c>
    </row>
    <row r="74" spans="1:19" s="138" customFormat="1" ht="18" customHeight="1" x14ac:dyDescent="0.2">
      <c r="A74" s="179">
        <f>Roster!A74</f>
        <v>0</v>
      </c>
      <c r="B74" s="396" t="e">
        <f>VLOOKUP(A74,Roster!A:B,2,FALSE)</f>
        <v>#N/A</v>
      </c>
      <c r="C74" s="575">
        <f>SUMIFS('Sales Details'!E:E,'Sales Details'!$A:$A,'Totals_Scouts BSA'!$A74)</f>
        <v>0</v>
      </c>
      <c r="D74" s="576">
        <f>SUMIFS('Sales Details'!F:F,'Sales Details'!$A:$A,'Totals_Scouts BSA'!$A74)</f>
        <v>0</v>
      </c>
      <c r="E74" s="576">
        <f t="shared" si="19"/>
        <v>0</v>
      </c>
      <c r="F74" s="576">
        <f>SUMIFS('Sales Details'!G:G,'Sales Details'!$A:$A,'Totals_Scouts BSA'!$A74)</f>
        <v>0</v>
      </c>
      <c r="G74" s="182">
        <f t="shared" si="20"/>
        <v>0</v>
      </c>
      <c r="H74" s="136"/>
      <c r="I74" s="157"/>
      <c r="J74" s="181">
        <f t="shared" si="11"/>
        <v>0</v>
      </c>
      <c r="K74" s="181">
        <f t="shared" si="12"/>
        <v>0</v>
      </c>
      <c r="L74" s="181">
        <f t="shared" si="13"/>
        <v>0</v>
      </c>
      <c r="M74" s="181">
        <f t="shared" si="14"/>
        <v>0</v>
      </c>
      <c r="N74" s="181">
        <f t="shared" si="18"/>
        <v>0</v>
      </c>
      <c r="O74" s="181">
        <f t="shared" si="15"/>
        <v>0</v>
      </c>
      <c r="P74" s="166"/>
      <c r="Q74" s="166"/>
      <c r="R74" s="167">
        <f t="shared" si="16"/>
        <v>0</v>
      </c>
      <c r="S74" s="167">
        <f t="shared" si="17"/>
        <v>0</v>
      </c>
    </row>
    <row r="75" spans="1:19" s="138" customFormat="1" ht="18" customHeight="1" x14ac:dyDescent="0.2">
      <c r="A75" s="175">
        <f>Roster!A75</f>
        <v>0</v>
      </c>
      <c r="B75" s="395" t="e">
        <f>VLOOKUP(A75,Roster!A:B,2,FALSE)</f>
        <v>#N/A</v>
      </c>
      <c r="C75" s="381">
        <f>SUMIFS('Sales Details'!E:E,'Sales Details'!$A:$A,'Totals_Scouts BSA'!$A75)</f>
        <v>0</v>
      </c>
      <c r="D75" s="379">
        <f>SUMIFS('Sales Details'!F:F,'Sales Details'!$A:$A,'Totals_Scouts BSA'!$A75)</f>
        <v>0</v>
      </c>
      <c r="E75" s="379">
        <f t="shared" si="19"/>
        <v>0</v>
      </c>
      <c r="F75" s="379">
        <f>SUMIFS('Sales Details'!G:G,'Sales Details'!$A:$A,'Totals_Scouts BSA'!$A75)</f>
        <v>0</v>
      </c>
      <c r="G75" s="382">
        <f t="shared" si="20"/>
        <v>0</v>
      </c>
      <c r="H75" s="136"/>
      <c r="I75" s="157"/>
      <c r="J75" s="177">
        <f t="shared" si="11"/>
        <v>0</v>
      </c>
      <c r="K75" s="177">
        <f t="shared" si="12"/>
        <v>0</v>
      </c>
      <c r="L75" s="177">
        <f t="shared" si="13"/>
        <v>0</v>
      </c>
      <c r="M75" s="177">
        <f t="shared" si="14"/>
        <v>0</v>
      </c>
      <c r="N75" s="177">
        <f t="shared" si="18"/>
        <v>0</v>
      </c>
      <c r="O75" s="177">
        <f t="shared" si="15"/>
        <v>0</v>
      </c>
      <c r="P75" s="166"/>
      <c r="Q75" s="166"/>
      <c r="R75" s="167">
        <f t="shared" si="16"/>
        <v>0</v>
      </c>
      <c r="S75" s="167">
        <f t="shared" si="17"/>
        <v>0</v>
      </c>
    </row>
    <row r="76" spans="1:19" s="138" customFormat="1" ht="18" customHeight="1" x14ac:dyDescent="0.2">
      <c r="A76" s="179">
        <f>Roster!A76</f>
        <v>0</v>
      </c>
      <c r="B76" s="396" t="e">
        <f>VLOOKUP(A76,Roster!A:B,2,FALSE)</f>
        <v>#N/A</v>
      </c>
      <c r="C76" s="575">
        <f>SUMIFS('Sales Details'!E:E,'Sales Details'!$A:$A,'Totals_Scouts BSA'!$A76)</f>
        <v>0</v>
      </c>
      <c r="D76" s="576">
        <f>SUMIFS('Sales Details'!F:F,'Sales Details'!$A:$A,'Totals_Scouts BSA'!$A76)</f>
        <v>0</v>
      </c>
      <c r="E76" s="576">
        <f t="shared" si="19"/>
        <v>0</v>
      </c>
      <c r="F76" s="576">
        <f>SUMIFS('Sales Details'!G:G,'Sales Details'!$A:$A,'Totals_Scouts BSA'!$A76)</f>
        <v>0</v>
      </c>
      <c r="G76" s="182">
        <f t="shared" si="20"/>
        <v>0</v>
      </c>
      <c r="H76" s="136"/>
      <c r="I76" s="157"/>
      <c r="J76" s="181">
        <f t="shared" si="11"/>
        <v>0</v>
      </c>
      <c r="K76" s="181">
        <f t="shared" si="12"/>
        <v>0</v>
      </c>
      <c r="L76" s="181">
        <f t="shared" si="13"/>
        <v>0</v>
      </c>
      <c r="M76" s="181">
        <f t="shared" si="14"/>
        <v>0</v>
      </c>
      <c r="N76" s="181">
        <f t="shared" si="18"/>
        <v>0</v>
      </c>
      <c r="O76" s="181">
        <f t="shared" si="15"/>
        <v>0</v>
      </c>
      <c r="P76" s="166"/>
      <c r="Q76" s="166"/>
      <c r="R76" s="167">
        <f t="shared" si="16"/>
        <v>0</v>
      </c>
      <c r="S76" s="167">
        <f t="shared" si="17"/>
        <v>0</v>
      </c>
    </row>
    <row r="77" spans="1:19" s="138" customFormat="1" ht="18" customHeight="1" x14ac:dyDescent="0.2">
      <c r="A77" s="175">
        <f>Roster!A77</f>
        <v>0</v>
      </c>
      <c r="B77" s="395" t="e">
        <f>VLOOKUP(A77,Roster!A:B,2,FALSE)</f>
        <v>#N/A</v>
      </c>
      <c r="C77" s="381">
        <f>SUMIFS('Sales Details'!E:E,'Sales Details'!$A:$A,'Totals_Scouts BSA'!$A77)</f>
        <v>0</v>
      </c>
      <c r="D77" s="379">
        <f>SUMIFS('Sales Details'!F:F,'Sales Details'!$A:$A,'Totals_Scouts BSA'!$A77)</f>
        <v>0</v>
      </c>
      <c r="E77" s="379">
        <f t="shared" si="19"/>
        <v>0</v>
      </c>
      <c r="F77" s="379">
        <f>SUMIFS('Sales Details'!G:G,'Sales Details'!$A:$A,'Totals_Scouts BSA'!$A77)</f>
        <v>0</v>
      </c>
      <c r="G77" s="382">
        <f t="shared" si="20"/>
        <v>0</v>
      </c>
      <c r="H77" s="136"/>
      <c r="I77" s="157"/>
      <c r="J77" s="177">
        <f t="shared" si="11"/>
        <v>0</v>
      </c>
      <c r="K77" s="177">
        <f t="shared" si="12"/>
        <v>0</v>
      </c>
      <c r="L77" s="177">
        <f t="shared" si="13"/>
        <v>0</v>
      </c>
      <c r="M77" s="177">
        <f t="shared" si="14"/>
        <v>0</v>
      </c>
      <c r="N77" s="177">
        <f t="shared" si="18"/>
        <v>0</v>
      </c>
      <c r="O77" s="177">
        <f t="shared" si="15"/>
        <v>0</v>
      </c>
      <c r="P77" s="166"/>
      <c r="Q77" s="166"/>
      <c r="R77" s="167">
        <f t="shared" si="16"/>
        <v>0</v>
      </c>
      <c r="S77" s="167">
        <f t="shared" si="17"/>
        <v>0</v>
      </c>
    </row>
    <row r="78" spans="1:19" s="138" customFormat="1" ht="18" customHeight="1" x14ac:dyDescent="0.2">
      <c r="B78" s="276"/>
      <c r="E78" s="142"/>
      <c r="F78" s="139"/>
      <c r="G78" s="17"/>
      <c r="H78" s="142"/>
      <c r="I78" s="137"/>
      <c r="J78" s="435">
        <f>SUM(J3:J77)</f>
        <v>0</v>
      </c>
      <c r="K78" s="435">
        <f t="shared" ref="K78:L78" si="21">SUM(K3:K77)</f>
        <v>0</v>
      </c>
      <c r="L78" s="435">
        <f t="shared" si="21"/>
        <v>0</v>
      </c>
      <c r="M78" s="435">
        <f>SUM(M3:M77)</f>
        <v>0</v>
      </c>
      <c r="N78" s="435">
        <f>SUM(N3:N77)</f>
        <v>0</v>
      </c>
      <c r="O78" s="435">
        <f>SUM(O3:O77)</f>
        <v>0</v>
      </c>
      <c r="P78" s="436"/>
      <c r="Q78" s="436"/>
      <c r="R78" s="437">
        <f t="shared" ref="R78:S78" si="22">SUM(R3:R77)</f>
        <v>0</v>
      </c>
      <c r="S78" s="437">
        <f t="shared" si="22"/>
        <v>0</v>
      </c>
    </row>
    <row r="79" spans="1:19" ht="20" thickBot="1" x14ac:dyDescent="0.3">
      <c r="J79" s="438"/>
      <c r="K79" s="438"/>
      <c r="L79" s="438"/>
      <c r="M79" s="438"/>
      <c r="N79" s="438"/>
      <c r="O79" s="438"/>
      <c r="P79" s="439"/>
      <c r="Q79" s="440"/>
      <c r="R79" s="441"/>
      <c r="S79" s="441"/>
    </row>
    <row r="80" spans="1:19" ht="20" thickBot="1" x14ac:dyDescent="0.3">
      <c r="J80" s="438"/>
      <c r="K80" s="438"/>
      <c r="L80" s="438"/>
      <c r="M80" s="438"/>
      <c r="N80" s="438"/>
      <c r="O80" s="438"/>
      <c r="P80" s="439"/>
      <c r="Q80" s="442"/>
      <c r="R80" s="588">
        <f>R78+S78</f>
        <v>0</v>
      </c>
      <c r="S80" s="589"/>
    </row>
  </sheetData>
  <sheetProtection algorithmName="SHA-512" hashValue="5fIColAPDU+ZaTT9UHQqX2pDyfvaG/pTe2qaXC6JGW3TzssUAwRXiXYe/F+TyvzUgfQGjYJHtNHkhZj8hdE8uw==" saltValue="vC6HKq+GlixqXUcf770hLw==" spinCount="100000" sheet="1" formatCells="0" formatColumns="0" formatRows="0" sort="0" autoFilter="0" pivotTables="0"/>
  <autoFilter ref="A2:S79" xr:uid="{00000000-0001-0000-0000-000000000000}"/>
  <mergeCells count="1">
    <mergeCell ref="R80:S80"/>
  </mergeCells>
  <conditionalFormatting sqref="P3:S77">
    <cfRule type="cellIs" dxfId="161" priority="63" operator="equal">
      <formula>0</formula>
    </cfRule>
  </conditionalFormatting>
  <conditionalFormatting sqref="G78:G1048576">
    <cfRule type="cellIs" dxfId="160" priority="62" operator="equal">
      <formula>0</formula>
    </cfRule>
  </conditionalFormatting>
  <conditionalFormatting sqref="G78:G1048576">
    <cfRule type="cellIs" dxfId="159" priority="57" operator="greaterThan">
      <formula>3000</formula>
    </cfRule>
    <cfRule type="cellIs" dxfId="158" priority="58" operator="between">
      <formula>2400</formula>
      <formula>2999</formula>
    </cfRule>
    <cfRule type="cellIs" dxfId="157" priority="59" operator="between">
      <formula>1800</formula>
      <formula>2399</formula>
    </cfRule>
    <cfRule type="cellIs" dxfId="156" priority="60" operator="between">
      <formula>1200</formula>
      <formula>1799</formula>
    </cfRule>
    <cfRule type="cellIs" dxfId="155" priority="61" operator="between">
      <formula>600</formula>
      <formula>1199</formula>
    </cfRule>
  </conditionalFormatting>
  <conditionalFormatting sqref="H3:H77">
    <cfRule type="cellIs" dxfId="154" priority="56" operator="equal">
      <formula>0</formula>
    </cfRule>
  </conditionalFormatting>
  <conditionalFormatting sqref="J3:M77">
    <cfRule type="cellIs" dxfId="153" priority="53" operator="equal">
      <formula>0</formula>
    </cfRule>
  </conditionalFormatting>
  <conditionalFormatting sqref="N3:O77">
    <cfRule type="cellIs" dxfId="152" priority="46" operator="equal">
      <formula>0</formula>
    </cfRule>
  </conditionalFormatting>
  <conditionalFormatting sqref="B78:B1048576">
    <cfRule type="containsText" dxfId="151" priority="35" operator="containsText" text="1">
      <formula>NOT(ISERROR(SEARCH("1",B78)))</formula>
    </cfRule>
    <cfRule type="containsText" dxfId="150" priority="36" operator="containsText" text="y">
      <formula>NOT(ISERROR(SEARCH("y",B78)))</formula>
    </cfRule>
    <cfRule type="containsText" dxfId="149" priority="37" operator="containsText" text="u">
      <formula>NOT(ISERROR(SEARCH("u",B78)))</formula>
    </cfRule>
    <cfRule type="containsText" dxfId="148" priority="38" operator="containsText" text="o">
      <formula>NOT(ISERROR(SEARCH("o",B78)))</formula>
    </cfRule>
    <cfRule type="containsText" dxfId="147" priority="39" operator="containsText" text="i">
      <formula>NOT(ISERROR(SEARCH("i",B78)))</formula>
    </cfRule>
    <cfRule type="containsText" dxfId="146" priority="40" operator="containsText" text="e">
      <formula>NOT(ISERROR(SEARCH("e",B78)))</formula>
    </cfRule>
    <cfRule type="containsText" dxfId="145" priority="41" operator="containsText" text="a">
      <formula>NOT(ISERROR(SEARCH("a",B78)))</formula>
    </cfRule>
  </conditionalFormatting>
  <conditionalFormatting sqref="C3:F77">
    <cfRule type="cellIs" dxfId="144" priority="24" operator="equal">
      <formula>0</formula>
    </cfRule>
  </conditionalFormatting>
  <conditionalFormatting sqref="G3:G77">
    <cfRule type="cellIs" dxfId="143" priority="23" operator="equal">
      <formula>0</formula>
    </cfRule>
  </conditionalFormatting>
  <conditionalFormatting sqref="G3:G77">
    <cfRule type="cellIs" dxfId="142" priority="18" operator="greaterThan">
      <formula>3000</formula>
    </cfRule>
    <cfRule type="cellIs" dxfId="141" priority="19" operator="between">
      <formula>2400</formula>
      <formula>2999</formula>
    </cfRule>
    <cfRule type="cellIs" dxfId="140" priority="20" operator="between">
      <formula>1800</formula>
      <formula>2399</formula>
    </cfRule>
    <cfRule type="cellIs" dxfId="139" priority="21" operator="between">
      <formula>1200</formula>
      <formula>1799</formula>
    </cfRule>
    <cfRule type="cellIs" dxfId="138" priority="22" operator="between">
      <formula>600</formula>
      <formula>1199</formula>
    </cfRule>
  </conditionalFormatting>
  <conditionalFormatting sqref="B1:B77">
    <cfRule type="containsText" dxfId="137" priority="3" operator="containsText" text="9">
      <formula>NOT(ISERROR(SEARCH("9",B1)))</formula>
    </cfRule>
    <cfRule type="containsText" dxfId="136" priority="4" operator="containsText" text="8">
      <formula>NOT(ISERROR(SEARCH("8",B1)))</formula>
    </cfRule>
    <cfRule type="containsText" dxfId="135" priority="5" operator="containsText" text="7">
      <formula>NOT(ISERROR(SEARCH("7",B1)))</formula>
    </cfRule>
    <cfRule type="containsText" dxfId="134" priority="6" operator="containsText" text="6">
      <formula>NOT(ISERROR(SEARCH("6",B1)))</formula>
    </cfRule>
    <cfRule type="containsText" dxfId="133" priority="7" operator="containsText" text="5">
      <formula>NOT(ISERROR(SEARCH("5",B1)))</formula>
    </cfRule>
    <cfRule type="containsText" dxfId="132" priority="8" operator="containsText" text="4">
      <formula>NOT(ISERROR(SEARCH("4",B1)))</formula>
    </cfRule>
    <cfRule type="containsText" dxfId="131" priority="9" operator="containsText" text="3">
      <formula>NOT(ISERROR(SEARCH("3",B1)))</formula>
    </cfRule>
    <cfRule type="containsText" dxfId="130" priority="10" operator="containsText" text="2">
      <formula>NOT(ISERROR(SEARCH("2",B1)))</formula>
    </cfRule>
  </conditionalFormatting>
  <conditionalFormatting sqref="B1 B3:B77">
    <cfRule type="containsText" dxfId="129" priority="11" operator="containsText" text="1">
      <formula>NOT(ISERROR(SEARCH("1",B1)))</formula>
    </cfRule>
    <cfRule type="containsText" dxfId="128" priority="12" operator="containsText" text="y">
      <formula>NOT(ISERROR(SEARCH("y",B1)))</formula>
    </cfRule>
    <cfRule type="containsText" dxfId="127" priority="13" operator="containsText" text="u">
      <formula>NOT(ISERROR(SEARCH("u",B1)))</formula>
    </cfRule>
    <cfRule type="containsText" dxfId="126" priority="14" operator="containsText" text="o">
      <formula>NOT(ISERROR(SEARCH("o",B1)))</formula>
    </cfRule>
    <cfRule type="containsText" dxfId="125" priority="15" operator="containsText" text="i">
      <formula>NOT(ISERROR(SEARCH("i",B1)))</formula>
    </cfRule>
    <cfRule type="containsText" dxfId="124" priority="16" operator="containsText" text="e">
      <formula>NOT(ISERROR(SEARCH("e",B1)))</formula>
    </cfRule>
    <cfRule type="containsText" dxfId="123" priority="17" operator="containsText" text="a">
      <formula>NOT(ISERROR(SEARCH("a",B1)))</formula>
    </cfRule>
  </conditionalFormatting>
  <conditionalFormatting sqref="C2">
    <cfRule type="cellIs" dxfId="122" priority="2" operator="greaterThan">
      <formula>0</formula>
    </cfRule>
  </conditionalFormatting>
  <conditionalFormatting sqref="D2">
    <cfRule type="cellIs" dxfId="121" priority="1" operator="greaterThan">
      <formula>0</formula>
    </cfRule>
  </conditionalFormatting>
  <pageMargins left="0.25" right="0.25" top="0.75" bottom="0.5" header="0.3" footer="0.3"/>
  <pageSetup orientation="landscape" horizontalDpi="1200" verticalDpi="1200" r:id="rId1"/>
  <ignoredErrors>
    <ignoredError sqref="B3:B77"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52725-1A18-6443-A7F8-6F144D53379A}">
  <sheetPr>
    <tabColor rgb="FFFFFF00"/>
  </sheetPr>
  <dimension ref="A1:N34"/>
  <sheetViews>
    <sheetView showGridLines="0" zoomScale="120" zoomScaleNormal="120" workbookViewId="0">
      <pane xSplit="2" ySplit="2" topLeftCell="C3" activePane="bottomRight" state="frozen"/>
      <selection pane="topRight" activeCell="F1" sqref="F1"/>
      <selection pane="bottomLeft" activeCell="A3" sqref="A3"/>
      <selection pane="bottomRight" activeCell="C3" sqref="C3"/>
    </sheetView>
  </sheetViews>
  <sheetFormatPr baseColWidth="10" defaultColWidth="8.83203125" defaultRowHeight="15" x14ac:dyDescent="0.2"/>
  <cols>
    <col min="1" max="1" width="1.1640625" style="243" customWidth="1"/>
    <col min="2" max="2" width="17.83203125" style="243" customWidth="1"/>
    <col min="3" max="3" width="8.6640625" style="247" customWidth="1"/>
    <col min="4" max="4" width="8.6640625" style="252" customWidth="1"/>
    <col min="5" max="5" width="8.6640625" style="247" customWidth="1"/>
    <col min="6" max="6" width="8.6640625" style="252" customWidth="1"/>
    <col min="7" max="7" width="8.6640625" style="247" customWidth="1"/>
    <col min="8" max="8" width="8.6640625" style="252" customWidth="1"/>
    <col min="9" max="9" width="8.6640625" style="247" customWidth="1"/>
    <col min="10" max="10" width="8.6640625" style="252" customWidth="1"/>
    <col min="11" max="11" width="8.6640625" style="247" customWidth="1"/>
    <col min="12" max="12" width="8.6640625" style="252" customWidth="1"/>
    <col min="13" max="13" width="8.6640625" style="247" customWidth="1"/>
    <col min="14" max="14" width="11.1640625" style="252" bestFit="1" customWidth="1"/>
    <col min="15" max="16384" width="8.83203125" style="247"/>
  </cols>
  <sheetData>
    <row r="1" spans="1:14" s="237" customFormat="1" ht="20.25" customHeight="1" x14ac:dyDescent="0.2">
      <c r="A1" s="591" t="s">
        <v>130</v>
      </c>
      <c r="B1" s="591"/>
      <c r="C1" s="233">
        <v>10</v>
      </c>
      <c r="D1" s="234">
        <v>10</v>
      </c>
      <c r="E1" s="233">
        <v>20</v>
      </c>
      <c r="F1" s="234">
        <v>20</v>
      </c>
      <c r="G1" s="233">
        <v>20</v>
      </c>
      <c r="H1" s="234">
        <v>20</v>
      </c>
      <c r="I1" s="233">
        <v>25</v>
      </c>
      <c r="J1" s="234">
        <v>30</v>
      </c>
      <c r="K1" s="233">
        <v>40</v>
      </c>
      <c r="L1" s="235">
        <v>25</v>
      </c>
      <c r="M1" s="236">
        <v>60</v>
      </c>
      <c r="N1" s="234"/>
    </row>
    <row r="2" spans="1:14" s="242" customFormat="1" ht="45" x14ac:dyDescent="0.25">
      <c r="A2" s="591"/>
      <c r="B2" s="591"/>
      <c r="C2" s="238" t="s">
        <v>78</v>
      </c>
      <c r="D2" s="239" t="s">
        <v>79</v>
      </c>
      <c r="E2" s="238" t="s">
        <v>80</v>
      </c>
      <c r="F2" s="239" t="s">
        <v>89</v>
      </c>
      <c r="G2" s="238" t="s">
        <v>81</v>
      </c>
      <c r="H2" s="239" t="s">
        <v>82</v>
      </c>
      <c r="I2" s="238" t="s">
        <v>83</v>
      </c>
      <c r="J2" s="239" t="s">
        <v>84</v>
      </c>
      <c r="K2" s="238" t="s">
        <v>85</v>
      </c>
      <c r="L2" s="240" t="s">
        <v>86</v>
      </c>
      <c r="M2" s="241" t="s">
        <v>90</v>
      </c>
      <c r="N2" s="270" t="s">
        <v>120</v>
      </c>
    </row>
    <row r="3" spans="1:14" ht="18" customHeight="1" x14ac:dyDescent="0.2">
      <c r="B3" s="540" t="s">
        <v>107</v>
      </c>
      <c r="C3" s="205"/>
      <c r="D3" s="206"/>
      <c r="E3" s="205"/>
      <c r="F3" s="206"/>
      <c r="G3" s="205"/>
      <c r="H3" s="206"/>
      <c r="I3" s="205"/>
      <c r="J3" s="206"/>
      <c r="K3" s="205"/>
      <c r="L3" s="244" t="s">
        <v>121</v>
      </c>
      <c r="M3" s="245" t="s">
        <v>121</v>
      </c>
      <c r="N3" s="246">
        <f>(C$1*C3)+(D$1*D3)+(E$1*E3)+(F$1*F3)+(G$1*G3)+(H$1*H3)+(I$1*I3)+(J$1*J3)+(K$1*K3)</f>
        <v>0</v>
      </c>
    </row>
    <row r="4" spans="1:14" ht="18" customHeight="1" x14ac:dyDescent="0.2">
      <c r="B4" s="540" t="s">
        <v>108</v>
      </c>
      <c r="C4" s="205"/>
      <c r="D4" s="206"/>
      <c r="E4" s="205"/>
      <c r="F4" s="206"/>
      <c r="G4" s="205"/>
      <c r="H4" s="206"/>
      <c r="I4" s="205"/>
      <c r="J4" s="206"/>
      <c r="K4" s="205"/>
      <c r="L4" s="244" t="s">
        <v>121</v>
      </c>
      <c r="M4" s="245" t="s">
        <v>121</v>
      </c>
      <c r="N4" s="246">
        <f t="shared" ref="N4:N16" si="0">(C$1*C4)+(D$1*D4)+(E$1*E4)+(F$1*F4)+(G$1*G4)+(H$1*H4)+(I$1*I4)+(J$1*J4)+(K$1*K4)</f>
        <v>0</v>
      </c>
    </row>
    <row r="5" spans="1:14" ht="18" customHeight="1" x14ac:dyDescent="0.2">
      <c r="B5" s="540" t="s">
        <v>109</v>
      </c>
      <c r="C5" s="205"/>
      <c r="D5" s="206"/>
      <c r="E5" s="205"/>
      <c r="F5" s="206"/>
      <c r="G5" s="205"/>
      <c r="H5" s="206"/>
      <c r="I5" s="205"/>
      <c r="J5" s="206"/>
      <c r="K5" s="205"/>
      <c r="L5" s="244" t="s">
        <v>121</v>
      </c>
      <c r="M5" s="245" t="s">
        <v>121</v>
      </c>
      <c r="N5" s="246">
        <f t="shared" si="0"/>
        <v>0</v>
      </c>
    </row>
    <row r="6" spans="1:14" ht="18" customHeight="1" x14ac:dyDescent="0.2">
      <c r="B6" s="540" t="s">
        <v>110</v>
      </c>
      <c r="C6" s="205"/>
      <c r="D6" s="206"/>
      <c r="E6" s="205"/>
      <c r="F6" s="206"/>
      <c r="G6" s="205"/>
      <c r="H6" s="206"/>
      <c r="I6" s="205"/>
      <c r="J6" s="206"/>
      <c r="K6" s="205"/>
      <c r="L6" s="244" t="s">
        <v>121</v>
      </c>
      <c r="M6" s="245" t="s">
        <v>121</v>
      </c>
      <c r="N6" s="246">
        <f t="shared" si="0"/>
        <v>0</v>
      </c>
    </row>
    <row r="7" spans="1:14" ht="18" customHeight="1" x14ac:dyDescent="0.2">
      <c r="B7" s="540" t="s">
        <v>111</v>
      </c>
      <c r="C7" s="205"/>
      <c r="D7" s="206"/>
      <c r="E7" s="205"/>
      <c r="F7" s="206"/>
      <c r="G7" s="205"/>
      <c r="H7" s="206"/>
      <c r="I7" s="205"/>
      <c r="J7" s="206"/>
      <c r="K7" s="205"/>
      <c r="L7" s="244" t="s">
        <v>121</v>
      </c>
      <c r="M7" s="245" t="s">
        <v>121</v>
      </c>
      <c r="N7" s="246">
        <f t="shared" si="0"/>
        <v>0</v>
      </c>
    </row>
    <row r="8" spans="1:14" ht="18" customHeight="1" x14ac:dyDescent="0.2">
      <c r="B8" s="540" t="s">
        <v>112</v>
      </c>
      <c r="C8" s="205"/>
      <c r="D8" s="206"/>
      <c r="E8" s="205"/>
      <c r="F8" s="206"/>
      <c r="G8" s="205"/>
      <c r="H8" s="206"/>
      <c r="I8" s="205"/>
      <c r="J8" s="206"/>
      <c r="K8" s="205"/>
      <c r="L8" s="244" t="s">
        <v>121</v>
      </c>
      <c r="M8" s="245" t="s">
        <v>121</v>
      </c>
      <c r="N8" s="246">
        <f t="shared" si="0"/>
        <v>0</v>
      </c>
    </row>
    <row r="9" spans="1:14" ht="18" customHeight="1" x14ac:dyDescent="0.2">
      <c r="B9" s="540" t="s">
        <v>113</v>
      </c>
      <c r="C9" s="205"/>
      <c r="D9" s="206"/>
      <c r="E9" s="205"/>
      <c r="F9" s="206"/>
      <c r="G9" s="205"/>
      <c r="H9" s="206"/>
      <c r="I9" s="205"/>
      <c r="J9" s="206"/>
      <c r="K9" s="205"/>
      <c r="L9" s="244" t="s">
        <v>121</v>
      </c>
      <c r="M9" s="245" t="s">
        <v>121</v>
      </c>
      <c r="N9" s="246">
        <f t="shared" si="0"/>
        <v>0</v>
      </c>
    </row>
    <row r="10" spans="1:14" ht="18" customHeight="1" x14ac:dyDescent="0.2">
      <c r="B10" s="540" t="s">
        <v>114</v>
      </c>
      <c r="C10" s="205"/>
      <c r="D10" s="206"/>
      <c r="E10" s="205"/>
      <c r="F10" s="206"/>
      <c r="G10" s="205"/>
      <c r="H10" s="206"/>
      <c r="I10" s="205"/>
      <c r="J10" s="206"/>
      <c r="K10" s="205"/>
      <c r="L10" s="244" t="s">
        <v>121</v>
      </c>
      <c r="M10" s="245" t="s">
        <v>121</v>
      </c>
      <c r="N10" s="246">
        <f t="shared" si="0"/>
        <v>0</v>
      </c>
    </row>
    <row r="11" spans="1:14" ht="18" customHeight="1" x14ac:dyDescent="0.2">
      <c r="B11" s="540" t="s">
        <v>115</v>
      </c>
      <c r="C11" s="205"/>
      <c r="D11" s="206"/>
      <c r="E11" s="205"/>
      <c r="F11" s="206"/>
      <c r="G11" s="205"/>
      <c r="H11" s="206"/>
      <c r="I11" s="205"/>
      <c r="J11" s="206"/>
      <c r="K11" s="205"/>
      <c r="L11" s="244" t="s">
        <v>121</v>
      </c>
      <c r="M11" s="245" t="s">
        <v>121</v>
      </c>
      <c r="N11" s="246">
        <f t="shared" si="0"/>
        <v>0</v>
      </c>
    </row>
    <row r="12" spans="1:14" ht="18" customHeight="1" x14ac:dyDescent="0.2">
      <c r="B12" s="540" t="s">
        <v>116</v>
      </c>
      <c r="C12" s="205"/>
      <c r="D12" s="206"/>
      <c r="E12" s="205"/>
      <c r="F12" s="206"/>
      <c r="G12" s="205"/>
      <c r="H12" s="206"/>
      <c r="I12" s="205"/>
      <c r="J12" s="206"/>
      <c r="K12" s="205"/>
      <c r="L12" s="244" t="s">
        <v>121</v>
      </c>
      <c r="M12" s="245" t="s">
        <v>121</v>
      </c>
      <c r="N12" s="246">
        <f t="shared" si="0"/>
        <v>0</v>
      </c>
    </row>
    <row r="13" spans="1:14" ht="18" customHeight="1" x14ac:dyDescent="0.2">
      <c r="B13" s="540" t="s">
        <v>116</v>
      </c>
      <c r="C13" s="205"/>
      <c r="D13" s="206"/>
      <c r="E13" s="205"/>
      <c r="F13" s="206"/>
      <c r="G13" s="205"/>
      <c r="H13" s="206"/>
      <c r="I13" s="205"/>
      <c r="J13" s="206"/>
      <c r="K13" s="205"/>
      <c r="L13" s="244" t="s">
        <v>121</v>
      </c>
      <c r="M13" s="245" t="s">
        <v>121</v>
      </c>
      <c r="N13" s="246">
        <f t="shared" si="0"/>
        <v>0</v>
      </c>
    </row>
    <row r="14" spans="1:14" ht="18" customHeight="1" x14ac:dyDescent="0.2">
      <c r="B14" s="540" t="s">
        <v>116</v>
      </c>
      <c r="C14" s="205"/>
      <c r="D14" s="206"/>
      <c r="E14" s="205"/>
      <c r="F14" s="206"/>
      <c r="G14" s="205"/>
      <c r="H14" s="206"/>
      <c r="I14" s="205"/>
      <c r="J14" s="206"/>
      <c r="K14" s="205"/>
      <c r="L14" s="244" t="s">
        <v>121</v>
      </c>
      <c r="M14" s="245" t="s">
        <v>121</v>
      </c>
      <c r="N14" s="246">
        <f t="shared" si="0"/>
        <v>0</v>
      </c>
    </row>
    <row r="15" spans="1:14" ht="18" customHeight="1" thickBot="1" x14ac:dyDescent="0.25">
      <c r="B15" s="541" t="s">
        <v>116</v>
      </c>
      <c r="C15" s="207"/>
      <c r="D15" s="208"/>
      <c r="E15" s="207"/>
      <c r="F15" s="208"/>
      <c r="G15" s="207"/>
      <c r="H15" s="208"/>
      <c r="I15" s="207"/>
      <c r="J15" s="208"/>
      <c r="K15" s="207"/>
      <c r="L15" s="248" t="s">
        <v>121</v>
      </c>
      <c r="M15" s="249" t="s">
        <v>121</v>
      </c>
      <c r="N15" s="246">
        <f t="shared" si="0"/>
        <v>0</v>
      </c>
    </row>
    <row r="16" spans="1:14" x14ac:dyDescent="0.2">
      <c r="B16" s="250" t="s">
        <v>131</v>
      </c>
      <c r="C16" s="251">
        <f t="shared" ref="C16:K16" si="1">SUM(C3:C15)</f>
        <v>0</v>
      </c>
      <c r="D16" s="252">
        <f t="shared" si="1"/>
        <v>0</v>
      </c>
      <c r="E16" s="251">
        <f t="shared" si="1"/>
        <v>0</v>
      </c>
      <c r="F16" s="252">
        <f t="shared" si="1"/>
        <v>0</v>
      </c>
      <c r="G16" s="251">
        <f t="shared" si="1"/>
        <v>0</v>
      </c>
      <c r="H16" s="252">
        <f t="shared" si="1"/>
        <v>0</v>
      </c>
      <c r="I16" s="251">
        <f t="shared" si="1"/>
        <v>0</v>
      </c>
      <c r="J16" s="252">
        <f t="shared" si="1"/>
        <v>0</v>
      </c>
      <c r="K16" s="251">
        <f t="shared" si="1"/>
        <v>0</v>
      </c>
      <c r="L16" s="253" t="s">
        <v>121</v>
      </c>
      <c r="M16" s="254" t="s">
        <v>121</v>
      </c>
      <c r="N16" s="246">
        <f t="shared" si="0"/>
        <v>0</v>
      </c>
    </row>
    <row r="17" spans="1:14" s="252" customFormat="1" ht="9" customHeight="1" x14ac:dyDescent="0.2">
      <c r="A17" s="255"/>
      <c r="B17" s="392"/>
      <c r="L17" s="253"/>
      <c r="M17" s="253"/>
      <c r="N17" s="246"/>
    </row>
    <row r="18" spans="1:14" s="252" customFormat="1" ht="9" customHeight="1" x14ac:dyDescent="0.2">
      <c r="A18" s="255"/>
      <c r="B18" s="255"/>
      <c r="M18" s="393"/>
      <c r="N18" s="262"/>
    </row>
    <row r="19" spans="1:14" ht="2" customHeight="1" x14ac:dyDescent="0.2">
      <c r="A19" s="256"/>
      <c r="B19" s="256"/>
      <c r="C19" s="257"/>
      <c r="D19" s="257"/>
      <c r="E19" s="257"/>
      <c r="F19" s="257"/>
      <c r="G19" s="257"/>
      <c r="H19" s="257"/>
      <c r="I19" s="257"/>
      <c r="J19" s="257"/>
      <c r="K19" s="257"/>
      <c r="L19" s="257"/>
      <c r="M19" s="257"/>
      <c r="N19" s="257"/>
    </row>
    <row r="20" spans="1:14" ht="23" customHeight="1" x14ac:dyDescent="0.3">
      <c r="B20" s="258" t="s">
        <v>106</v>
      </c>
      <c r="N20" s="269" t="s">
        <v>122</v>
      </c>
    </row>
    <row r="21" spans="1:14" s="259" customFormat="1" ht="20" customHeight="1" x14ac:dyDescent="0.2">
      <c r="A21" s="484"/>
      <c r="B21" s="491" t="s">
        <v>101</v>
      </c>
      <c r="C21" s="563"/>
      <c r="D21" s="564"/>
      <c r="E21" s="563"/>
      <c r="F21" s="564"/>
      <c r="G21" s="563"/>
      <c r="H21" s="564"/>
      <c r="I21" s="563"/>
      <c r="J21" s="564"/>
      <c r="K21" s="563"/>
      <c r="L21" s="564"/>
      <c r="M21" s="563"/>
      <c r="N21" s="262"/>
    </row>
    <row r="22" spans="1:14" s="259" customFormat="1" ht="18" customHeight="1" x14ac:dyDescent="0.2">
      <c r="A22" s="484"/>
      <c r="B22" s="492" t="s">
        <v>102</v>
      </c>
      <c r="C22" s="263">
        <f>C21/8</f>
        <v>0</v>
      </c>
      <c r="D22" s="264">
        <f t="shared" ref="D22:I22" si="2">D21/8</f>
        <v>0</v>
      </c>
      <c r="E22" s="263">
        <f t="shared" si="2"/>
        <v>0</v>
      </c>
      <c r="F22" s="264">
        <f t="shared" si="2"/>
        <v>0</v>
      </c>
      <c r="G22" s="263">
        <f t="shared" si="2"/>
        <v>0</v>
      </c>
      <c r="H22" s="264">
        <f t="shared" si="2"/>
        <v>0</v>
      </c>
      <c r="I22" s="263">
        <f t="shared" si="2"/>
        <v>0</v>
      </c>
      <c r="J22" s="497">
        <f>J21</f>
        <v>0</v>
      </c>
      <c r="K22" s="498">
        <f>K21</f>
        <v>0</v>
      </c>
      <c r="L22" s="470">
        <f>L21/8</f>
        <v>0</v>
      </c>
      <c r="M22" s="499">
        <f>M21</f>
        <v>0</v>
      </c>
      <c r="N22" s="265"/>
    </row>
    <row r="23" spans="1:14" s="259" customFormat="1" ht="9" customHeight="1" x14ac:dyDescent="0.2">
      <c r="A23" s="484"/>
      <c r="B23" s="485"/>
      <c r="C23" s="263"/>
      <c r="D23" s="264"/>
      <c r="E23" s="263"/>
      <c r="F23" s="264"/>
      <c r="G23" s="263"/>
      <c r="H23" s="264"/>
      <c r="I23" s="263"/>
      <c r="J23" s="264"/>
      <c r="K23" s="263"/>
      <c r="L23" s="470"/>
      <c r="M23" s="471"/>
      <c r="N23" s="265"/>
    </row>
    <row r="24" spans="1:14" ht="12" customHeight="1" x14ac:dyDescent="0.2">
      <c r="A24" s="486"/>
      <c r="B24" s="590" t="s">
        <v>119</v>
      </c>
      <c r="C24" s="251"/>
      <c r="E24" s="251"/>
      <c r="G24" s="251"/>
      <c r="I24" s="251"/>
      <c r="K24" s="251"/>
      <c r="L24" s="472"/>
      <c r="M24" s="473"/>
    </row>
    <row r="25" spans="1:14" ht="12" customHeight="1" x14ac:dyDescent="0.2">
      <c r="A25" s="486"/>
      <c r="B25" s="590"/>
      <c r="C25" s="266">
        <f t="shared" ref="C25:M25" si="3">C21*C1</f>
        <v>0</v>
      </c>
      <c r="D25" s="246">
        <f t="shared" si="3"/>
        <v>0</v>
      </c>
      <c r="E25" s="266">
        <f t="shared" si="3"/>
        <v>0</v>
      </c>
      <c r="F25" s="246">
        <f t="shared" si="3"/>
        <v>0</v>
      </c>
      <c r="G25" s="266">
        <f t="shared" si="3"/>
        <v>0</v>
      </c>
      <c r="H25" s="246">
        <f t="shared" si="3"/>
        <v>0</v>
      </c>
      <c r="I25" s="266">
        <f t="shared" si="3"/>
        <v>0</v>
      </c>
      <c r="J25" s="246">
        <f t="shared" si="3"/>
        <v>0</v>
      </c>
      <c r="K25" s="266">
        <f t="shared" si="3"/>
        <v>0</v>
      </c>
      <c r="L25" s="474">
        <f t="shared" si="3"/>
        <v>0</v>
      </c>
      <c r="M25" s="475">
        <f t="shared" si="3"/>
        <v>0</v>
      </c>
      <c r="N25" s="246">
        <f>SUM(C25:M25)</f>
        <v>0</v>
      </c>
    </row>
    <row r="26" spans="1:14" ht="12" customHeight="1" x14ac:dyDescent="0.2">
      <c r="A26" s="486"/>
      <c r="B26" s="590"/>
      <c r="C26" s="266"/>
      <c r="D26" s="246"/>
      <c r="E26" s="266"/>
      <c r="F26" s="246"/>
      <c r="G26" s="266"/>
      <c r="H26" s="246"/>
      <c r="I26" s="266"/>
      <c r="J26" s="246"/>
      <c r="K26" s="266"/>
      <c r="L26" s="246"/>
      <c r="M26" s="266"/>
      <c r="N26" s="246"/>
    </row>
    <row r="27" spans="1:14" ht="9" customHeight="1" x14ac:dyDescent="0.2">
      <c r="A27" s="486"/>
      <c r="B27" s="487"/>
      <c r="C27" s="251"/>
      <c r="E27" s="251"/>
      <c r="G27" s="251"/>
      <c r="I27" s="251"/>
      <c r="K27" s="251"/>
      <c r="M27" s="251"/>
      <c r="N27" s="246"/>
    </row>
    <row r="28" spans="1:14" ht="16" x14ac:dyDescent="0.2">
      <c r="A28" s="486"/>
      <c r="B28" s="494" t="s">
        <v>104</v>
      </c>
      <c r="C28" s="389" t="e">
        <f>C25/$N25</f>
        <v>#DIV/0!</v>
      </c>
      <c r="D28" s="390" t="e">
        <f t="shared" ref="D28:M28" si="4">D25/$N25</f>
        <v>#DIV/0!</v>
      </c>
      <c r="E28" s="389" t="e">
        <f t="shared" si="4"/>
        <v>#DIV/0!</v>
      </c>
      <c r="F28" s="390" t="e">
        <f t="shared" si="4"/>
        <v>#DIV/0!</v>
      </c>
      <c r="G28" s="389" t="e">
        <f t="shared" si="4"/>
        <v>#DIV/0!</v>
      </c>
      <c r="H28" s="390" t="e">
        <f t="shared" si="4"/>
        <v>#DIV/0!</v>
      </c>
      <c r="I28" s="389" t="e">
        <f t="shared" si="4"/>
        <v>#DIV/0!</v>
      </c>
      <c r="J28" s="390" t="e">
        <f t="shared" si="4"/>
        <v>#DIV/0!</v>
      </c>
      <c r="K28" s="389" t="e">
        <f t="shared" si="4"/>
        <v>#DIV/0!</v>
      </c>
      <c r="L28" s="390" t="e">
        <f t="shared" si="4"/>
        <v>#DIV/0!</v>
      </c>
      <c r="M28" s="389" t="e">
        <f t="shared" si="4"/>
        <v>#DIV/0!</v>
      </c>
      <c r="N28" s="391" t="e">
        <f>SUM(C28:M28)</f>
        <v>#DIV/0!</v>
      </c>
    </row>
    <row r="29" spans="1:14" ht="14" customHeight="1" x14ac:dyDescent="0.2">
      <c r="A29" s="486"/>
      <c r="B29" s="493"/>
    </row>
    <row r="30" spans="1:14" s="259" customFormat="1" ht="16" x14ac:dyDescent="0.2">
      <c r="A30" s="484"/>
      <c r="B30" s="495" t="s">
        <v>178</v>
      </c>
      <c r="C30" s="260">
        <f t="shared" ref="C30:K30" si="5">C16-C21</f>
        <v>0</v>
      </c>
      <c r="D30" s="261">
        <f t="shared" si="5"/>
        <v>0</v>
      </c>
      <c r="E30" s="260">
        <f t="shared" si="5"/>
        <v>0</v>
      </c>
      <c r="F30" s="261">
        <f t="shared" si="5"/>
        <v>0</v>
      </c>
      <c r="G30" s="260">
        <f t="shared" si="5"/>
        <v>0</v>
      </c>
      <c r="H30" s="261">
        <f t="shared" si="5"/>
        <v>0</v>
      </c>
      <c r="I30" s="260">
        <f t="shared" si="5"/>
        <v>0</v>
      </c>
      <c r="J30" s="261">
        <f t="shared" si="5"/>
        <v>0</v>
      </c>
      <c r="K30" s="260">
        <f t="shared" si="5"/>
        <v>0</v>
      </c>
      <c r="L30" s="477">
        <f>L21</f>
        <v>0</v>
      </c>
      <c r="M30" s="478">
        <f>M21</f>
        <v>0</v>
      </c>
      <c r="N30" s="261"/>
    </row>
    <row r="31" spans="1:14" s="469" customFormat="1" ht="16" thickBot="1" x14ac:dyDescent="0.25">
      <c r="A31" s="488"/>
      <c r="B31" s="489"/>
      <c r="C31" s="261"/>
      <c r="D31" s="261"/>
      <c r="E31" s="261"/>
      <c r="F31" s="261"/>
      <c r="G31" s="261"/>
      <c r="H31" s="261"/>
      <c r="I31" s="261"/>
      <c r="J31" s="261"/>
      <c r="K31" s="261"/>
      <c r="L31" s="261"/>
      <c r="M31" s="261"/>
      <c r="N31" s="261"/>
    </row>
    <row r="32" spans="1:14" s="259" customFormat="1" ht="20" thickBot="1" x14ac:dyDescent="0.25">
      <c r="A32" s="592" t="s">
        <v>177</v>
      </c>
      <c r="B32" s="593"/>
      <c r="C32" s="480">
        <f>C30/8</f>
        <v>0</v>
      </c>
      <c r="D32" s="481">
        <f t="shared" ref="D32:L32" si="6">D30/8</f>
        <v>0</v>
      </c>
      <c r="E32" s="482">
        <f t="shared" si="6"/>
        <v>0</v>
      </c>
      <c r="F32" s="481">
        <f t="shared" si="6"/>
        <v>0</v>
      </c>
      <c r="G32" s="482">
        <f t="shared" si="6"/>
        <v>0</v>
      </c>
      <c r="H32" s="481">
        <f t="shared" si="6"/>
        <v>0</v>
      </c>
      <c r="I32" s="482">
        <f t="shared" si="6"/>
        <v>0</v>
      </c>
      <c r="J32" s="267">
        <f>J30</f>
        <v>0</v>
      </c>
      <c r="K32" s="268">
        <f>K30</f>
        <v>0</v>
      </c>
      <c r="L32" s="483">
        <f t="shared" si="6"/>
        <v>0</v>
      </c>
      <c r="M32" s="476">
        <f>M30</f>
        <v>0</v>
      </c>
      <c r="N32" s="479" t="s">
        <v>176</v>
      </c>
    </row>
    <row r="33" spans="1:14" s="252" customFormat="1" ht="14" customHeight="1" x14ac:dyDescent="0.2">
      <c r="A33" s="490"/>
      <c r="B33" s="490"/>
    </row>
    <row r="34" spans="1:14" ht="16" x14ac:dyDescent="0.2">
      <c r="A34" s="486"/>
      <c r="B34" s="494" t="s">
        <v>179</v>
      </c>
      <c r="C34" s="266">
        <f t="shared" ref="C34:M34" si="7">C1*C30</f>
        <v>0</v>
      </c>
      <c r="D34" s="246">
        <f t="shared" si="7"/>
        <v>0</v>
      </c>
      <c r="E34" s="266">
        <f t="shared" si="7"/>
        <v>0</v>
      </c>
      <c r="F34" s="246">
        <f t="shared" si="7"/>
        <v>0</v>
      </c>
      <c r="G34" s="266">
        <f t="shared" si="7"/>
        <v>0</v>
      </c>
      <c r="H34" s="246">
        <f t="shared" si="7"/>
        <v>0</v>
      </c>
      <c r="I34" s="266">
        <f t="shared" si="7"/>
        <v>0</v>
      </c>
      <c r="J34" s="246">
        <f t="shared" si="7"/>
        <v>0</v>
      </c>
      <c r="K34" s="266">
        <f t="shared" si="7"/>
        <v>0</v>
      </c>
      <c r="L34" s="246">
        <f t="shared" si="7"/>
        <v>0</v>
      </c>
      <c r="M34" s="266">
        <f t="shared" si="7"/>
        <v>0</v>
      </c>
      <c r="N34" s="246">
        <f>SUM(C34:M34)</f>
        <v>0</v>
      </c>
    </row>
  </sheetData>
  <sheetProtection algorithmName="SHA-512" hashValue="XsZ0um9cAEEKAGbAaGUTmLVxzu3dD/sTqkeHHarVCqwf5k87sfIdhyyEGaKV7ghfoy4rE9FnOu02cw5U2AHaeA==" saltValue="AqYK0hBQ2eyu09Tkd5LoHw==" spinCount="100000" sheet="1" formatCells="0" formatColumns="0" formatRows="0" sort="0" autoFilter="0" pivotTables="0"/>
  <autoFilter ref="A2:N34" xr:uid="{A4352725-1A18-6443-A7F8-6F144D53379A}">
    <filterColumn colId="0" showButton="0"/>
  </autoFilter>
  <mergeCells count="3">
    <mergeCell ref="B24:B26"/>
    <mergeCell ref="A1:B2"/>
    <mergeCell ref="A32:B32"/>
  </mergeCells>
  <conditionalFormatting sqref="N1">
    <cfRule type="cellIs" dxfId="120" priority="6" operator="equal">
      <formula>0</formula>
    </cfRule>
  </conditionalFormatting>
  <conditionalFormatting sqref="C28:M28">
    <cfRule type="top10" dxfId="119" priority="3" bottom="1" rank="1"/>
    <cfRule type="top10" dxfId="118" priority="4" rank="1"/>
  </conditionalFormatting>
  <conditionalFormatting sqref="C30:M34">
    <cfRule type="cellIs" dxfId="117" priority="2" operator="lessThan">
      <formula>0</formula>
    </cfRule>
  </conditionalFormatting>
  <conditionalFormatting sqref="C28:N28">
    <cfRule type="containsText" dxfId="116" priority="1" operator="containsText" text="%">
      <formula>NOT(ISERROR(SEARCH("%",C28)))</formula>
    </cfRule>
  </conditionalFormatting>
  <pageMargins left="0.25" right="0.25" top="0.5" bottom="0.5" header="0.3" footer="0.3"/>
  <pageSetup orientation="landscape" horizontalDpi="1200" verticalDpi="1200" r:id="rId1"/>
  <ignoredErrors>
    <ignoredError sqref="K22:L22 L32" formula="1"/>
    <ignoredError sqref="C28:N28"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3F75-1FDD-C848-81FA-3F4597DF4F64}">
  <dimension ref="A1:X30"/>
  <sheetViews>
    <sheetView zoomScale="115" zoomScaleNormal="115" workbookViewId="0">
      <selection activeCell="A3" sqref="A3"/>
    </sheetView>
  </sheetViews>
  <sheetFormatPr baseColWidth="10" defaultRowHeight="16" x14ac:dyDescent="0.2"/>
  <cols>
    <col min="1" max="1" width="10.83203125" style="500"/>
    <col min="2" max="2" width="8.33203125" style="231" customWidth="1"/>
    <col min="3" max="3" width="9.33203125" style="231" bestFit="1" customWidth="1"/>
    <col min="4" max="4" width="9.83203125" style="231" customWidth="1"/>
    <col min="5" max="5" width="8.33203125" style="231" customWidth="1"/>
    <col min="6" max="6" width="9.33203125" style="231" customWidth="1"/>
    <col min="7" max="7" width="9.83203125" style="231" customWidth="1"/>
    <col min="8" max="8" width="8.33203125" style="231" customWidth="1"/>
    <col min="9" max="9" width="9.33203125" style="231" customWidth="1"/>
    <col min="10" max="10" width="9.83203125" style="231" customWidth="1"/>
    <col min="11" max="11" width="8.33203125" style="231" customWidth="1"/>
    <col min="12" max="12" width="9.33203125" style="231" customWidth="1"/>
    <col min="13" max="13" width="9.83203125" style="231" customWidth="1"/>
    <col min="14" max="14" width="8.33203125" style="231" customWidth="1"/>
    <col min="15" max="15" width="9.33203125" style="231" customWidth="1"/>
    <col min="16" max="16" width="9.83203125" style="231" customWidth="1"/>
    <col min="17" max="17" width="8.33203125" style="231" customWidth="1"/>
    <col min="18" max="18" width="9.33203125" style="231" customWidth="1"/>
    <col min="19" max="19" width="9.83203125" style="231" customWidth="1"/>
    <col min="20" max="20" width="8.33203125" style="231" customWidth="1"/>
    <col min="21" max="21" width="9.33203125" style="231" customWidth="1"/>
    <col min="22" max="22" width="9.83203125" style="231" customWidth="1"/>
    <col min="23" max="24" width="12.83203125" style="231" customWidth="1"/>
    <col min="25" max="16384" width="10.83203125" style="424"/>
  </cols>
  <sheetData>
    <row r="1" spans="1:24" s="501" customFormat="1" ht="40" x14ac:dyDescent="0.25">
      <c r="A1" s="513" t="s">
        <v>184</v>
      </c>
      <c r="B1" s="596" t="s">
        <v>78</v>
      </c>
      <c r="C1" s="594"/>
      <c r="D1" s="595"/>
      <c r="E1" s="594" t="s">
        <v>79</v>
      </c>
      <c r="F1" s="594"/>
      <c r="G1" s="595"/>
      <c r="H1" s="594" t="s">
        <v>80</v>
      </c>
      <c r="I1" s="594"/>
      <c r="J1" s="595"/>
      <c r="K1" s="594" t="s">
        <v>89</v>
      </c>
      <c r="L1" s="594"/>
      <c r="M1" s="595"/>
      <c r="N1" s="594" t="s">
        <v>81</v>
      </c>
      <c r="O1" s="594"/>
      <c r="P1" s="595"/>
      <c r="Q1" s="594" t="s">
        <v>82</v>
      </c>
      <c r="R1" s="594"/>
      <c r="S1" s="595"/>
      <c r="T1" s="594" t="s">
        <v>182</v>
      </c>
      <c r="U1" s="594"/>
      <c r="V1" s="595"/>
      <c r="W1" s="523" t="s">
        <v>84</v>
      </c>
      <c r="X1" s="523" t="s">
        <v>183</v>
      </c>
    </row>
    <row r="2" spans="1:24" s="502" customFormat="1" ht="32" x14ac:dyDescent="0.2">
      <c r="A2" s="517" t="s">
        <v>87</v>
      </c>
      <c r="B2" s="518" t="s">
        <v>180</v>
      </c>
      <c r="C2" s="519" t="s">
        <v>185</v>
      </c>
      <c r="D2" s="522" t="s">
        <v>181</v>
      </c>
      <c r="E2" s="520" t="s">
        <v>180</v>
      </c>
      <c r="F2" s="519" t="s">
        <v>185</v>
      </c>
      <c r="G2" s="522" t="s">
        <v>181</v>
      </c>
      <c r="H2" s="520" t="s">
        <v>180</v>
      </c>
      <c r="I2" s="519" t="s">
        <v>185</v>
      </c>
      <c r="J2" s="522" t="s">
        <v>181</v>
      </c>
      <c r="K2" s="520" t="s">
        <v>180</v>
      </c>
      <c r="L2" s="519" t="s">
        <v>185</v>
      </c>
      <c r="M2" s="522" t="s">
        <v>181</v>
      </c>
      <c r="N2" s="520" t="s">
        <v>180</v>
      </c>
      <c r="O2" s="519" t="s">
        <v>185</v>
      </c>
      <c r="P2" s="522" t="s">
        <v>181</v>
      </c>
      <c r="Q2" s="520" t="s">
        <v>180</v>
      </c>
      <c r="R2" s="519" t="s">
        <v>185</v>
      </c>
      <c r="S2" s="522" t="s">
        <v>181</v>
      </c>
      <c r="T2" s="520" t="s">
        <v>180</v>
      </c>
      <c r="U2" s="519" t="s">
        <v>185</v>
      </c>
      <c r="V2" s="522" t="s">
        <v>181</v>
      </c>
      <c r="W2" s="521" t="s">
        <v>181</v>
      </c>
      <c r="X2" s="521" t="s">
        <v>181</v>
      </c>
    </row>
    <row r="3" spans="1:24" s="231" customFormat="1" ht="18" customHeight="1" x14ac:dyDescent="0.2">
      <c r="A3" s="514"/>
      <c r="B3" s="505"/>
      <c r="C3" s="362"/>
      <c r="D3" s="524">
        <f>(B3*8)+C3</f>
        <v>0</v>
      </c>
      <c r="E3" s="503"/>
      <c r="F3" s="362"/>
      <c r="G3" s="524">
        <f>(E3*8)+F3</f>
        <v>0</v>
      </c>
      <c r="H3" s="503"/>
      <c r="I3" s="362"/>
      <c r="J3" s="524">
        <f>(H3*8)+I3</f>
        <v>0</v>
      </c>
      <c r="K3" s="503"/>
      <c r="L3" s="362"/>
      <c r="M3" s="524">
        <f>(K3*8)+L3</f>
        <v>0</v>
      </c>
      <c r="N3" s="503"/>
      <c r="O3" s="362"/>
      <c r="P3" s="524">
        <f>(N3*8)+O3</f>
        <v>0</v>
      </c>
      <c r="Q3" s="503"/>
      <c r="R3" s="362"/>
      <c r="S3" s="524">
        <f>(Q3*8)+R3</f>
        <v>0</v>
      </c>
      <c r="T3" s="503"/>
      <c r="U3" s="362"/>
      <c r="V3" s="524">
        <f>(T3*8)+U3</f>
        <v>0</v>
      </c>
      <c r="W3" s="507"/>
      <c r="X3" s="507"/>
    </row>
    <row r="4" spans="1:24" ht="18" customHeight="1" x14ac:dyDescent="0.2">
      <c r="A4" s="515"/>
      <c r="B4" s="506"/>
      <c r="C4" s="360"/>
      <c r="D4" s="525">
        <f t="shared" ref="D4:D30" si="0">(B4*8)+C4</f>
        <v>0</v>
      </c>
      <c r="E4" s="504"/>
      <c r="F4" s="360"/>
      <c r="G4" s="525">
        <f t="shared" ref="G4:G30" si="1">(E4*8)+F4</f>
        <v>0</v>
      </c>
      <c r="H4" s="504"/>
      <c r="I4" s="360"/>
      <c r="J4" s="525">
        <f t="shared" ref="J4:J30" si="2">(H4*8)+I4</f>
        <v>0</v>
      </c>
      <c r="K4" s="504"/>
      <c r="L4" s="360"/>
      <c r="M4" s="525">
        <f t="shared" ref="M4:M30" si="3">(K4*8)+L4</f>
        <v>0</v>
      </c>
      <c r="N4" s="504"/>
      <c r="O4" s="360"/>
      <c r="P4" s="525">
        <f t="shared" ref="P4:P30" si="4">(N4*8)+O4</f>
        <v>0</v>
      </c>
      <c r="Q4" s="504"/>
      <c r="R4" s="360"/>
      <c r="S4" s="525">
        <f t="shared" ref="S4:S30" si="5">(Q4*8)+R4</f>
        <v>0</v>
      </c>
      <c r="T4" s="504"/>
      <c r="U4" s="360"/>
      <c r="V4" s="525">
        <f t="shared" ref="V4:V30" si="6">(T4*8)+U4</f>
        <v>0</v>
      </c>
      <c r="W4" s="508"/>
      <c r="X4" s="508"/>
    </row>
    <row r="5" spans="1:24" s="231" customFormat="1" ht="18" customHeight="1" x14ac:dyDescent="0.2">
      <c r="A5" s="514"/>
      <c r="B5" s="505"/>
      <c r="C5" s="362"/>
      <c r="D5" s="524">
        <f t="shared" si="0"/>
        <v>0</v>
      </c>
      <c r="E5" s="503"/>
      <c r="F5" s="362"/>
      <c r="G5" s="524">
        <f t="shared" si="1"/>
        <v>0</v>
      </c>
      <c r="H5" s="503"/>
      <c r="I5" s="362"/>
      <c r="J5" s="524">
        <f t="shared" si="2"/>
        <v>0</v>
      </c>
      <c r="K5" s="503"/>
      <c r="L5" s="362"/>
      <c r="M5" s="524">
        <f t="shared" si="3"/>
        <v>0</v>
      </c>
      <c r="N5" s="503"/>
      <c r="O5" s="362"/>
      <c r="P5" s="524">
        <f t="shared" si="4"/>
        <v>0</v>
      </c>
      <c r="Q5" s="503"/>
      <c r="R5" s="362"/>
      <c r="S5" s="524">
        <f t="shared" si="5"/>
        <v>0</v>
      </c>
      <c r="T5" s="503"/>
      <c r="U5" s="362"/>
      <c r="V5" s="524">
        <f t="shared" si="6"/>
        <v>0</v>
      </c>
      <c r="W5" s="507"/>
      <c r="X5" s="507"/>
    </row>
    <row r="6" spans="1:24" ht="18" customHeight="1" x14ac:dyDescent="0.2">
      <c r="A6" s="515"/>
      <c r="B6" s="506"/>
      <c r="C6" s="360"/>
      <c r="D6" s="525">
        <f t="shared" si="0"/>
        <v>0</v>
      </c>
      <c r="E6" s="504"/>
      <c r="F6" s="360"/>
      <c r="G6" s="525">
        <f t="shared" si="1"/>
        <v>0</v>
      </c>
      <c r="H6" s="504"/>
      <c r="I6" s="360"/>
      <c r="J6" s="525">
        <f t="shared" si="2"/>
        <v>0</v>
      </c>
      <c r="K6" s="504"/>
      <c r="L6" s="360"/>
      <c r="M6" s="525">
        <f t="shared" si="3"/>
        <v>0</v>
      </c>
      <c r="N6" s="504"/>
      <c r="O6" s="360"/>
      <c r="P6" s="525">
        <f t="shared" si="4"/>
        <v>0</v>
      </c>
      <c r="Q6" s="504"/>
      <c r="R6" s="360"/>
      <c r="S6" s="525">
        <f t="shared" si="5"/>
        <v>0</v>
      </c>
      <c r="T6" s="504"/>
      <c r="U6" s="360"/>
      <c r="V6" s="525">
        <f t="shared" si="6"/>
        <v>0</v>
      </c>
      <c r="W6" s="508"/>
      <c r="X6" s="508"/>
    </row>
    <row r="7" spans="1:24" s="231" customFormat="1" ht="18" customHeight="1" x14ac:dyDescent="0.2">
      <c r="A7" s="514"/>
      <c r="B7" s="505"/>
      <c r="C7" s="362"/>
      <c r="D7" s="524">
        <f t="shared" si="0"/>
        <v>0</v>
      </c>
      <c r="E7" s="503"/>
      <c r="F7" s="362"/>
      <c r="G7" s="524">
        <f t="shared" si="1"/>
        <v>0</v>
      </c>
      <c r="H7" s="503"/>
      <c r="I7" s="362"/>
      <c r="J7" s="524">
        <f t="shared" si="2"/>
        <v>0</v>
      </c>
      <c r="K7" s="503"/>
      <c r="L7" s="362"/>
      <c r="M7" s="524">
        <f t="shared" si="3"/>
        <v>0</v>
      </c>
      <c r="N7" s="503"/>
      <c r="O7" s="362"/>
      <c r="P7" s="524">
        <f t="shared" si="4"/>
        <v>0</v>
      </c>
      <c r="Q7" s="503"/>
      <c r="R7" s="362"/>
      <c r="S7" s="524">
        <f t="shared" si="5"/>
        <v>0</v>
      </c>
      <c r="T7" s="503"/>
      <c r="U7" s="362"/>
      <c r="V7" s="524">
        <f t="shared" si="6"/>
        <v>0</v>
      </c>
      <c r="W7" s="507"/>
      <c r="X7" s="507"/>
    </row>
    <row r="8" spans="1:24" ht="18" customHeight="1" x14ac:dyDescent="0.2">
      <c r="A8" s="515"/>
      <c r="B8" s="506"/>
      <c r="C8" s="360"/>
      <c r="D8" s="525">
        <f t="shared" si="0"/>
        <v>0</v>
      </c>
      <c r="E8" s="504"/>
      <c r="F8" s="360"/>
      <c r="G8" s="525">
        <f t="shared" si="1"/>
        <v>0</v>
      </c>
      <c r="H8" s="504"/>
      <c r="I8" s="360"/>
      <c r="J8" s="525">
        <f t="shared" si="2"/>
        <v>0</v>
      </c>
      <c r="K8" s="504"/>
      <c r="L8" s="360"/>
      <c r="M8" s="525">
        <f t="shared" si="3"/>
        <v>0</v>
      </c>
      <c r="N8" s="504"/>
      <c r="O8" s="360"/>
      <c r="P8" s="525">
        <f t="shared" si="4"/>
        <v>0</v>
      </c>
      <c r="Q8" s="504"/>
      <c r="R8" s="360"/>
      <c r="S8" s="525">
        <f t="shared" si="5"/>
        <v>0</v>
      </c>
      <c r="T8" s="504"/>
      <c r="U8" s="360"/>
      <c r="V8" s="525">
        <f t="shared" si="6"/>
        <v>0</v>
      </c>
      <c r="W8" s="508"/>
      <c r="X8" s="508"/>
    </row>
    <row r="9" spans="1:24" s="231" customFormat="1" ht="18" customHeight="1" x14ac:dyDescent="0.2">
      <c r="A9" s="514"/>
      <c r="B9" s="505"/>
      <c r="C9" s="362"/>
      <c r="D9" s="524">
        <f t="shared" si="0"/>
        <v>0</v>
      </c>
      <c r="E9" s="503"/>
      <c r="F9" s="362"/>
      <c r="G9" s="524">
        <f t="shared" si="1"/>
        <v>0</v>
      </c>
      <c r="H9" s="503"/>
      <c r="I9" s="362"/>
      <c r="J9" s="524">
        <f t="shared" si="2"/>
        <v>0</v>
      </c>
      <c r="K9" s="503"/>
      <c r="L9" s="362"/>
      <c r="M9" s="524">
        <f t="shared" si="3"/>
        <v>0</v>
      </c>
      <c r="N9" s="503"/>
      <c r="O9" s="362"/>
      <c r="P9" s="524">
        <f t="shared" si="4"/>
        <v>0</v>
      </c>
      <c r="Q9" s="503"/>
      <c r="R9" s="362"/>
      <c r="S9" s="524">
        <f t="shared" si="5"/>
        <v>0</v>
      </c>
      <c r="T9" s="503"/>
      <c r="U9" s="362"/>
      <c r="V9" s="524">
        <f t="shared" si="6"/>
        <v>0</v>
      </c>
      <c r="W9" s="507"/>
      <c r="X9" s="507"/>
    </row>
    <row r="10" spans="1:24" ht="18" customHeight="1" x14ac:dyDescent="0.2">
      <c r="A10" s="515"/>
      <c r="B10" s="506"/>
      <c r="C10" s="360"/>
      <c r="D10" s="525">
        <f t="shared" si="0"/>
        <v>0</v>
      </c>
      <c r="E10" s="504"/>
      <c r="F10" s="360"/>
      <c r="G10" s="525">
        <f t="shared" si="1"/>
        <v>0</v>
      </c>
      <c r="H10" s="504"/>
      <c r="I10" s="360"/>
      <c r="J10" s="525">
        <f t="shared" si="2"/>
        <v>0</v>
      </c>
      <c r="K10" s="504"/>
      <c r="L10" s="360"/>
      <c r="M10" s="525">
        <f t="shared" si="3"/>
        <v>0</v>
      </c>
      <c r="N10" s="504"/>
      <c r="O10" s="360"/>
      <c r="P10" s="525">
        <f t="shared" si="4"/>
        <v>0</v>
      </c>
      <c r="Q10" s="504"/>
      <c r="R10" s="360"/>
      <c r="S10" s="525">
        <f t="shared" si="5"/>
        <v>0</v>
      </c>
      <c r="T10" s="504"/>
      <c r="U10" s="360"/>
      <c r="V10" s="525">
        <f t="shared" si="6"/>
        <v>0</v>
      </c>
      <c r="W10" s="508"/>
      <c r="X10" s="508"/>
    </row>
    <row r="11" spans="1:24" s="231" customFormat="1" ht="18" customHeight="1" x14ac:dyDescent="0.2">
      <c r="A11" s="514"/>
      <c r="B11" s="505"/>
      <c r="C11" s="362"/>
      <c r="D11" s="524">
        <f t="shared" si="0"/>
        <v>0</v>
      </c>
      <c r="E11" s="503"/>
      <c r="F11" s="362"/>
      <c r="G11" s="524">
        <f t="shared" si="1"/>
        <v>0</v>
      </c>
      <c r="H11" s="503"/>
      <c r="I11" s="362"/>
      <c r="J11" s="524">
        <f t="shared" si="2"/>
        <v>0</v>
      </c>
      <c r="K11" s="503"/>
      <c r="L11" s="362"/>
      <c r="M11" s="524">
        <f t="shared" si="3"/>
        <v>0</v>
      </c>
      <c r="N11" s="503"/>
      <c r="O11" s="362"/>
      <c r="P11" s="524">
        <f t="shared" si="4"/>
        <v>0</v>
      </c>
      <c r="Q11" s="503"/>
      <c r="R11" s="362"/>
      <c r="S11" s="524">
        <f t="shared" si="5"/>
        <v>0</v>
      </c>
      <c r="T11" s="503"/>
      <c r="U11" s="362"/>
      <c r="V11" s="524">
        <f t="shared" si="6"/>
        <v>0</v>
      </c>
      <c r="W11" s="507"/>
      <c r="X11" s="507"/>
    </row>
    <row r="12" spans="1:24" ht="18" customHeight="1" x14ac:dyDescent="0.2">
      <c r="A12" s="515"/>
      <c r="B12" s="506"/>
      <c r="C12" s="360"/>
      <c r="D12" s="525">
        <f t="shared" si="0"/>
        <v>0</v>
      </c>
      <c r="E12" s="504"/>
      <c r="F12" s="360"/>
      <c r="G12" s="525">
        <f t="shared" si="1"/>
        <v>0</v>
      </c>
      <c r="H12" s="504"/>
      <c r="I12" s="360"/>
      <c r="J12" s="525">
        <f t="shared" si="2"/>
        <v>0</v>
      </c>
      <c r="K12" s="504"/>
      <c r="L12" s="360"/>
      <c r="M12" s="525">
        <f t="shared" si="3"/>
        <v>0</v>
      </c>
      <c r="N12" s="504"/>
      <c r="O12" s="360"/>
      <c r="P12" s="525">
        <f t="shared" si="4"/>
        <v>0</v>
      </c>
      <c r="Q12" s="504"/>
      <c r="R12" s="360"/>
      <c r="S12" s="525">
        <f t="shared" si="5"/>
        <v>0</v>
      </c>
      <c r="T12" s="504"/>
      <c r="U12" s="360"/>
      <c r="V12" s="525">
        <f t="shared" si="6"/>
        <v>0</v>
      </c>
      <c r="W12" s="508"/>
      <c r="X12" s="508"/>
    </row>
    <row r="13" spans="1:24" s="231" customFormat="1" ht="18" customHeight="1" x14ac:dyDescent="0.2">
      <c r="A13" s="514"/>
      <c r="B13" s="505"/>
      <c r="C13" s="362"/>
      <c r="D13" s="524">
        <f t="shared" si="0"/>
        <v>0</v>
      </c>
      <c r="E13" s="503"/>
      <c r="F13" s="362"/>
      <c r="G13" s="524">
        <f t="shared" si="1"/>
        <v>0</v>
      </c>
      <c r="H13" s="503"/>
      <c r="I13" s="362"/>
      <c r="J13" s="524">
        <f t="shared" si="2"/>
        <v>0</v>
      </c>
      <c r="K13" s="503"/>
      <c r="L13" s="362"/>
      <c r="M13" s="524">
        <f t="shared" si="3"/>
        <v>0</v>
      </c>
      <c r="N13" s="503"/>
      <c r="O13" s="362"/>
      <c r="P13" s="524">
        <f t="shared" si="4"/>
        <v>0</v>
      </c>
      <c r="Q13" s="503"/>
      <c r="R13" s="362"/>
      <c r="S13" s="524">
        <f t="shared" si="5"/>
        <v>0</v>
      </c>
      <c r="T13" s="503"/>
      <c r="U13" s="362"/>
      <c r="V13" s="524">
        <f t="shared" si="6"/>
        <v>0</v>
      </c>
      <c r="W13" s="507"/>
      <c r="X13" s="507"/>
    </row>
    <row r="14" spans="1:24" ht="18" customHeight="1" x14ac:dyDescent="0.2">
      <c r="A14" s="515"/>
      <c r="B14" s="506"/>
      <c r="C14" s="360"/>
      <c r="D14" s="525">
        <f t="shared" si="0"/>
        <v>0</v>
      </c>
      <c r="E14" s="504"/>
      <c r="F14" s="360"/>
      <c r="G14" s="525">
        <f t="shared" si="1"/>
        <v>0</v>
      </c>
      <c r="H14" s="504"/>
      <c r="I14" s="360"/>
      <c r="J14" s="525">
        <f t="shared" si="2"/>
        <v>0</v>
      </c>
      <c r="K14" s="504"/>
      <c r="L14" s="360"/>
      <c r="M14" s="525">
        <f t="shared" si="3"/>
        <v>0</v>
      </c>
      <c r="N14" s="504"/>
      <c r="O14" s="360"/>
      <c r="P14" s="525">
        <f t="shared" si="4"/>
        <v>0</v>
      </c>
      <c r="Q14" s="504"/>
      <c r="R14" s="360"/>
      <c r="S14" s="525">
        <f t="shared" si="5"/>
        <v>0</v>
      </c>
      <c r="T14" s="504"/>
      <c r="U14" s="360"/>
      <c r="V14" s="525">
        <f t="shared" si="6"/>
        <v>0</v>
      </c>
      <c r="W14" s="508"/>
      <c r="X14" s="508"/>
    </row>
    <row r="15" spans="1:24" s="231" customFormat="1" ht="18" customHeight="1" x14ac:dyDescent="0.2">
      <c r="A15" s="514"/>
      <c r="B15" s="505"/>
      <c r="C15" s="362"/>
      <c r="D15" s="524">
        <f t="shared" si="0"/>
        <v>0</v>
      </c>
      <c r="E15" s="503"/>
      <c r="F15" s="362"/>
      <c r="G15" s="524">
        <f t="shared" si="1"/>
        <v>0</v>
      </c>
      <c r="H15" s="503"/>
      <c r="I15" s="362"/>
      <c r="J15" s="524">
        <f t="shared" si="2"/>
        <v>0</v>
      </c>
      <c r="K15" s="503"/>
      <c r="L15" s="362"/>
      <c r="M15" s="524">
        <f t="shared" si="3"/>
        <v>0</v>
      </c>
      <c r="N15" s="503"/>
      <c r="O15" s="362"/>
      <c r="P15" s="524">
        <f t="shared" si="4"/>
        <v>0</v>
      </c>
      <c r="Q15" s="503"/>
      <c r="R15" s="362"/>
      <c r="S15" s="524">
        <f t="shared" si="5"/>
        <v>0</v>
      </c>
      <c r="T15" s="503"/>
      <c r="U15" s="362"/>
      <c r="V15" s="524">
        <f t="shared" si="6"/>
        <v>0</v>
      </c>
      <c r="W15" s="507"/>
      <c r="X15" s="507"/>
    </row>
    <row r="16" spans="1:24" ht="18" customHeight="1" x14ac:dyDescent="0.2">
      <c r="A16" s="515"/>
      <c r="B16" s="506"/>
      <c r="C16" s="360"/>
      <c r="D16" s="525">
        <f t="shared" si="0"/>
        <v>0</v>
      </c>
      <c r="E16" s="504"/>
      <c r="F16" s="360"/>
      <c r="G16" s="525">
        <f t="shared" si="1"/>
        <v>0</v>
      </c>
      <c r="H16" s="504"/>
      <c r="I16" s="360"/>
      <c r="J16" s="525">
        <f t="shared" si="2"/>
        <v>0</v>
      </c>
      <c r="K16" s="504"/>
      <c r="L16" s="360"/>
      <c r="M16" s="525">
        <f t="shared" si="3"/>
        <v>0</v>
      </c>
      <c r="N16" s="504"/>
      <c r="O16" s="360"/>
      <c r="P16" s="525">
        <f t="shared" si="4"/>
        <v>0</v>
      </c>
      <c r="Q16" s="504"/>
      <c r="R16" s="360"/>
      <c r="S16" s="525">
        <f t="shared" si="5"/>
        <v>0</v>
      </c>
      <c r="T16" s="504"/>
      <c r="U16" s="360"/>
      <c r="V16" s="525">
        <f t="shared" si="6"/>
        <v>0</v>
      </c>
      <c r="W16" s="508"/>
      <c r="X16" s="508"/>
    </row>
    <row r="17" spans="1:24" s="231" customFormat="1" ht="18" customHeight="1" x14ac:dyDescent="0.2">
      <c r="A17" s="514"/>
      <c r="B17" s="505"/>
      <c r="C17" s="362"/>
      <c r="D17" s="524">
        <f t="shared" si="0"/>
        <v>0</v>
      </c>
      <c r="E17" s="503"/>
      <c r="F17" s="362"/>
      <c r="G17" s="524">
        <f t="shared" si="1"/>
        <v>0</v>
      </c>
      <c r="H17" s="503"/>
      <c r="I17" s="362"/>
      <c r="J17" s="524">
        <f t="shared" si="2"/>
        <v>0</v>
      </c>
      <c r="K17" s="503"/>
      <c r="L17" s="362"/>
      <c r="M17" s="524">
        <f t="shared" si="3"/>
        <v>0</v>
      </c>
      <c r="N17" s="503"/>
      <c r="O17" s="362"/>
      <c r="P17" s="524">
        <f t="shared" si="4"/>
        <v>0</v>
      </c>
      <c r="Q17" s="503"/>
      <c r="R17" s="362"/>
      <c r="S17" s="524">
        <f t="shared" si="5"/>
        <v>0</v>
      </c>
      <c r="T17" s="503"/>
      <c r="U17" s="362"/>
      <c r="V17" s="524">
        <f t="shared" si="6"/>
        <v>0</v>
      </c>
      <c r="W17" s="507"/>
      <c r="X17" s="507"/>
    </row>
    <row r="18" spans="1:24" ht="18" customHeight="1" x14ac:dyDescent="0.2">
      <c r="A18" s="515"/>
      <c r="B18" s="506"/>
      <c r="C18" s="360"/>
      <c r="D18" s="525">
        <f t="shared" si="0"/>
        <v>0</v>
      </c>
      <c r="E18" s="504"/>
      <c r="F18" s="360"/>
      <c r="G18" s="525">
        <f t="shared" si="1"/>
        <v>0</v>
      </c>
      <c r="H18" s="504"/>
      <c r="I18" s="360"/>
      <c r="J18" s="525">
        <f t="shared" si="2"/>
        <v>0</v>
      </c>
      <c r="K18" s="504"/>
      <c r="L18" s="360"/>
      <c r="M18" s="525">
        <f t="shared" si="3"/>
        <v>0</v>
      </c>
      <c r="N18" s="504"/>
      <c r="O18" s="360"/>
      <c r="P18" s="525">
        <f t="shared" si="4"/>
        <v>0</v>
      </c>
      <c r="Q18" s="504"/>
      <c r="R18" s="360"/>
      <c r="S18" s="525">
        <f t="shared" si="5"/>
        <v>0</v>
      </c>
      <c r="T18" s="504"/>
      <c r="U18" s="360"/>
      <c r="V18" s="525">
        <f t="shared" si="6"/>
        <v>0</v>
      </c>
      <c r="W18" s="508"/>
      <c r="X18" s="508"/>
    </row>
    <row r="19" spans="1:24" s="231" customFormat="1" ht="18" customHeight="1" x14ac:dyDescent="0.2">
      <c r="A19" s="514"/>
      <c r="B19" s="505"/>
      <c r="C19" s="362"/>
      <c r="D19" s="524">
        <f t="shared" si="0"/>
        <v>0</v>
      </c>
      <c r="E19" s="503"/>
      <c r="F19" s="362"/>
      <c r="G19" s="524">
        <f t="shared" si="1"/>
        <v>0</v>
      </c>
      <c r="H19" s="503"/>
      <c r="I19" s="362"/>
      <c r="J19" s="524">
        <f t="shared" si="2"/>
        <v>0</v>
      </c>
      <c r="K19" s="503"/>
      <c r="L19" s="362"/>
      <c r="M19" s="524">
        <f t="shared" si="3"/>
        <v>0</v>
      </c>
      <c r="N19" s="503"/>
      <c r="O19" s="362"/>
      <c r="P19" s="524">
        <f t="shared" si="4"/>
        <v>0</v>
      </c>
      <c r="Q19" s="503"/>
      <c r="R19" s="362"/>
      <c r="S19" s="524">
        <f t="shared" si="5"/>
        <v>0</v>
      </c>
      <c r="T19" s="503"/>
      <c r="U19" s="362"/>
      <c r="V19" s="524">
        <f t="shared" si="6"/>
        <v>0</v>
      </c>
      <c r="W19" s="507"/>
      <c r="X19" s="507"/>
    </row>
    <row r="20" spans="1:24" ht="18" customHeight="1" x14ac:dyDescent="0.2">
      <c r="A20" s="515"/>
      <c r="B20" s="506"/>
      <c r="C20" s="360"/>
      <c r="D20" s="525">
        <f t="shared" si="0"/>
        <v>0</v>
      </c>
      <c r="E20" s="504"/>
      <c r="F20" s="360"/>
      <c r="G20" s="525">
        <f t="shared" si="1"/>
        <v>0</v>
      </c>
      <c r="H20" s="504"/>
      <c r="I20" s="360"/>
      <c r="J20" s="525">
        <f t="shared" si="2"/>
        <v>0</v>
      </c>
      <c r="K20" s="504"/>
      <c r="L20" s="360"/>
      <c r="M20" s="525">
        <f t="shared" si="3"/>
        <v>0</v>
      </c>
      <c r="N20" s="504"/>
      <c r="O20" s="360"/>
      <c r="P20" s="525">
        <f t="shared" si="4"/>
        <v>0</v>
      </c>
      <c r="Q20" s="504"/>
      <c r="R20" s="360"/>
      <c r="S20" s="525">
        <f t="shared" si="5"/>
        <v>0</v>
      </c>
      <c r="T20" s="504"/>
      <c r="U20" s="360"/>
      <c r="V20" s="525">
        <f t="shared" si="6"/>
        <v>0</v>
      </c>
      <c r="W20" s="508"/>
      <c r="X20" s="508"/>
    </row>
    <row r="21" spans="1:24" s="231" customFormat="1" ht="18" customHeight="1" x14ac:dyDescent="0.2">
      <c r="A21" s="514"/>
      <c r="B21" s="505"/>
      <c r="C21" s="362"/>
      <c r="D21" s="524">
        <f t="shared" si="0"/>
        <v>0</v>
      </c>
      <c r="E21" s="503"/>
      <c r="F21" s="362"/>
      <c r="G21" s="524">
        <f t="shared" si="1"/>
        <v>0</v>
      </c>
      <c r="H21" s="503"/>
      <c r="I21" s="362"/>
      <c r="J21" s="524">
        <f t="shared" si="2"/>
        <v>0</v>
      </c>
      <c r="K21" s="503"/>
      <c r="L21" s="362"/>
      <c r="M21" s="524">
        <f t="shared" si="3"/>
        <v>0</v>
      </c>
      <c r="N21" s="503"/>
      <c r="O21" s="362"/>
      <c r="P21" s="524">
        <f t="shared" si="4"/>
        <v>0</v>
      </c>
      <c r="Q21" s="503"/>
      <c r="R21" s="362"/>
      <c r="S21" s="524">
        <f t="shared" si="5"/>
        <v>0</v>
      </c>
      <c r="T21" s="503"/>
      <c r="U21" s="362"/>
      <c r="V21" s="524">
        <f t="shared" si="6"/>
        <v>0</v>
      </c>
      <c r="W21" s="507"/>
      <c r="X21" s="507"/>
    </row>
    <row r="22" spans="1:24" ht="18" customHeight="1" x14ac:dyDescent="0.2">
      <c r="A22" s="515"/>
      <c r="B22" s="506"/>
      <c r="C22" s="360"/>
      <c r="D22" s="525">
        <f t="shared" si="0"/>
        <v>0</v>
      </c>
      <c r="E22" s="504"/>
      <c r="F22" s="360"/>
      <c r="G22" s="525">
        <f t="shared" si="1"/>
        <v>0</v>
      </c>
      <c r="H22" s="504"/>
      <c r="I22" s="360"/>
      <c r="J22" s="525">
        <f t="shared" si="2"/>
        <v>0</v>
      </c>
      <c r="K22" s="504"/>
      <c r="L22" s="360"/>
      <c r="M22" s="525">
        <f t="shared" si="3"/>
        <v>0</v>
      </c>
      <c r="N22" s="504"/>
      <c r="O22" s="360"/>
      <c r="P22" s="525">
        <f t="shared" si="4"/>
        <v>0</v>
      </c>
      <c r="Q22" s="504"/>
      <c r="R22" s="360"/>
      <c r="S22" s="525">
        <f t="shared" si="5"/>
        <v>0</v>
      </c>
      <c r="T22" s="504"/>
      <c r="U22" s="360"/>
      <c r="V22" s="525">
        <f t="shared" si="6"/>
        <v>0</v>
      </c>
      <c r="W22" s="508"/>
      <c r="X22" s="508"/>
    </row>
    <row r="23" spans="1:24" s="231" customFormat="1" ht="18" customHeight="1" x14ac:dyDescent="0.2">
      <c r="A23" s="514"/>
      <c r="B23" s="505"/>
      <c r="C23" s="362"/>
      <c r="D23" s="524">
        <f t="shared" si="0"/>
        <v>0</v>
      </c>
      <c r="E23" s="503"/>
      <c r="F23" s="362"/>
      <c r="G23" s="524">
        <f t="shared" si="1"/>
        <v>0</v>
      </c>
      <c r="H23" s="503"/>
      <c r="I23" s="362"/>
      <c r="J23" s="524">
        <f t="shared" si="2"/>
        <v>0</v>
      </c>
      <c r="K23" s="503"/>
      <c r="L23" s="362"/>
      <c r="M23" s="524">
        <f t="shared" si="3"/>
        <v>0</v>
      </c>
      <c r="N23" s="503"/>
      <c r="O23" s="362"/>
      <c r="P23" s="524">
        <f t="shared" si="4"/>
        <v>0</v>
      </c>
      <c r="Q23" s="503"/>
      <c r="R23" s="362"/>
      <c r="S23" s="524">
        <f t="shared" si="5"/>
        <v>0</v>
      </c>
      <c r="T23" s="503"/>
      <c r="U23" s="362"/>
      <c r="V23" s="524">
        <f t="shared" si="6"/>
        <v>0</v>
      </c>
      <c r="W23" s="507"/>
      <c r="X23" s="507"/>
    </row>
    <row r="24" spans="1:24" ht="18" customHeight="1" x14ac:dyDescent="0.2">
      <c r="A24" s="515"/>
      <c r="B24" s="506"/>
      <c r="C24" s="360"/>
      <c r="D24" s="525">
        <f t="shared" si="0"/>
        <v>0</v>
      </c>
      <c r="E24" s="504"/>
      <c r="F24" s="360"/>
      <c r="G24" s="525">
        <f t="shared" si="1"/>
        <v>0</v>
      </c>
      <c r="H24" s="504"/>
      <c r="I24" s="360"/>
      <c r="J24" s="525">
        <f t="shared" si="2"/>
        <v>0</v>
      </c>
      <c r="K24" s="504"/>
      <c r="L24" s="360"/>
      <c r="M24" s="525">
        <f t="shared" si="3"/>
        <v>0</v>
      </c>
      <c r="N24" s="504"/>
      <c r="O24" s="360"/>
      <c r="P24" s="525">
        <f t="shared" si="4"/>
        <v>0</v>
      </c>
      <c r="Q24" s="504"/>
      <c r="R24" s="360"/>
      <c r="S24" s="525">
        <f t="shared" si="5"/>
        <v>0</v>
      </c>
      <c r="T24" s="504"/>
      <c r="U24" s="360"/>
      <c r="V24" s="525">
        <f t="shared" si="6"/>
        <v>0</v>
      </c>
      <c r="W24" s="508"/>
      <c r="X24" s="508"/>
    </row>
    <row r="25" spans="1:24" s="231" customFormat="1" ht="18" customHeight="1" x14ac:dyDescent="0.2">
      <c r="A25" s="514"/>
      <c r="B25" s="505"/>
      <c r="C25" s="362"/>
      <c r="D25" s="524">
        <f t="shared" si="0"/>
        <v>0</v>
      </c>
      <c r="E25" s="503"/>
      <c r="F25" s="362"/>
      <c r="G25" s="524">
        <f t="shared" si="1"/>
        <v>0</v>
      </c>
      <c r="H25" s="503"/>
      <c r="I25" s="362"/>
      <c r="J25" s="524">
        <f t="shared" si="2"/>
        <v>0</v>
      </c>
      <c r="K25" s="503"/>
      <c r="L25" s="362"/>
      <c r="M25" s="524">
        <f t="shared" si="3"/>
        <v>0</v>
      </c>
      <c r="N25" s="503"/>
      <c r="O25" s="362"/>
      <c r="P25" s="524">
        <f t="shared" si="4"/>
        <v>0</v>
      </c>
      <c r="Q25" s="503"/>
      <c r="R25" s="362"/>
      <c r="S25" s="524">
        <f t="shared" si="5"/>
        <v>0</v>
      </c>
      <c r="T25" s="503"/>
      <c r="U25" s="362"/>
      <c r="V25" s="524">
        <f t="shared" si="6"/>
        <v>0</v>
      </c>
      <c r="W25" s="507"/>
      <c r="X25" s="507"/>
    </row>
    <row r="26" spans="1:24" ht="18" customHeight="1" x14ac:dyDescent="0.2">
      <c r="A26" s="515"/>
      <c r="B26" s="506"/>
      <c r="C26" s="360"/>
      <c r="D26" s="525">
        <f t="shared" si="0"/>
        <v>0</v>
      </c>
      <c r="E26" s="504"/>
      <c r="F26" s="360"/>
      <c r="G26" s="525">
        <f t="shared" si="1"/>
        <v>0</v>
      </c>
      <c r="H26" s="504"/>
      <c r="I26" s="360"/>
      <c r="J26" s="525">
        <f t="shared" si="2"/>
        <v>0</v>
      </c>
      <c r="K26" s="504"/>
      <c r="L26" s="360"/>
      <c r="M26" s="525">
        <f t="shared" si="3"/>
        <v>0</v>
      </c>
      <c r="N26" s="504"/>
      <c r="O26" s="360"/>
      <c r="P26" s="525">
        <f t="shared" si="4"/>
        <v>0</v>
      </c>
      <c r="Q26" s="504"/>
      <c r="R26" s="360"/>
      <c r="S26" s="525">
        <f t="shared" si="5"/>
        <v>0</v>
      </c>
      <c r="T26" s="504"/>
      <c r="U26" s="360"/>
      <c r="V26" s="525">
        <f t="shared" si="6"/>
        <v>0</v>
      </c>
      <c r="W26" s="508"/>
      <c r="X26" s="508"/>
    </row>
    <row r="27" spans="1:24" s="231" customFormat="1" ht="18" customHeight="1" x14ac:dyDescent="0.2">
      <c r="A27" s="514"/>
      <c r="B27" s="505"/>
      <c r="C27" s="362"/>
      <c r="D27" s="524">
        <f t="shared" si="0"/>
        <v>0</v>
      </c>
      <c r="E27" s="503"/>
      <c r="F27" s="362"/>
      <c r="G27" s="524">
        <f t="shared" si="1"/>
        <v>0</v>
      </c>
      <c r="H27" s="503"/>
      <c r="I27" s="362"/>
      <c r="J27" s="524">
        <f t="shared" si="2"/>
        <v>0</v>
      </c>
      <c r="K27" s="503"/>
      <c r="L27" s="362"/>
      <c r="M27" s="524">
        <f t="shared" si="3"/>
        <v>0</v>
      </c>
      <c r="N27" s="503"/>
      <c r="O27" s="362"/>
      <c r="P27" s="524">
        <f t="shared" si="4"/>
        <v>0</v>
      </c>
      <c r="Q27" s="503"/>
      <c r="R27" s="362"/>
      <c r="S27" s="524">
        <f t="shared" si="5"/>
        <v>0</v>
      </c>
      <c r="T27" s="503"/>
      <c r="U27" s="362"/>
      <c r="V27" s="524">
        <f t="shared" si="6"/>
        <v>0</v>
      </c>
      <c r="W27" s="507"/>
      <c r="X27" s="507"/>
    </row>
    <row r="28" spans="1:24" ht="18" customHeight="1" x14ac:dyDescent="0.2">
      <c r="A28" s="515"/>
      <c r="B28" s="506"/>
      <c r="C28" s="360"/>
      <c r="D28" s="525">
        <f t="shared" si="0"/>
        <v>0</v>
      </c>
      <c r="E28" s="504"/>
      <c r="F28" s="360"/>
      <c r="G28" s="525">
        <f t="shared" si="1"/>
        <v>0</v>
      </c>
      <c r="H28" s="504"/>
      <c r="I28" s="360"/>
      <c r="J28" s="525">
        <f t="shared" si="2"/>
        <v>0</v>
      </c>
      <c r="K28" s="504"/>
      <c r="L28" s="360"/>
      <c r="M28" s="525">
        <f t="shared" si="3"/>
        <v>0</v>
      </c>
      <c r="N28" s="504"/>
      <c r="O28" s="360"/>
      <c r="P28" s="525">
        <f t="shared" si="4"/>
        <v>0</v>
      </c>
      <c r="Q28" s="504"/>
      <c r="R28" s="360"/>
      <c r="S28" s="525">
        <f t="shared" si="5"/>
        <v>0</v>
      </c>
      <c r="T28" s="504"/>
      <c r="U28" s="360"/>
      <c r="V28" s="525">
        <f t="shared" si="6"/>
        <v>0</v>
      </c>
      <c r="W28" s="508"/>
      <c r="X28" s="508"/>
    </row>
    <row r="29" spans="1:24" s="231" customFormat="1" ht="18" customHeight="1" x14ac:dyDescent="0.2">
      <c r="A29" s="514"/>
      <c r="B29" s="505"/>
      <c r="C29" s="362"/>
      <c r="D29" s="524">
        <f t="shared" si="0"/>
        <v>0</v>
      </c>
      <c r="E29" s="503"/>
      <c r="F29" s="362"/>
      <c r="G29" s="524">
        <f t="shared" si="1"/>
        <v>0</v>
      </c>
      <c r="H29" s="503"/>
      <c r="I29" s="362"/>
      <c r="J29" s="524">
        <f t="shared" si="2"/>
        <v>0</v>
      </c>
      <c r="K29" s="503"/>
      <c r="L29" s="362"/>
      <c r="M29" s="524">
        <f t="shared" si="3"/>
        <v>0</v>
      </c>
      <c r="N29" s="503"/>
      <c r="O29" s="362"/>
      <c r="P29" s="524">
        <f t="shared" si="4"/>
        <v>0</v>
      </c>
      <c r="Q29" s="503"/>
      <c r="R29" s="362"/>
      <c r="S29" s="524">
        <f t="shared" si="5"/>
        <v>0</v>
      </c>
      <c r="T29" s="503"/>
      <c r="U29" s="362"/>
      <c r="V29" s="524">
        <f t="shared" si="6"/>
        <v>0</v>
      </c>
      <c r="W29" s="507"/>
      <c r="X29" s="507"/>
    </row>
    <row r="30" spans="1:24" ht="18" customHeight="1" thickBot="1" x14ac:dyDescent="0.25">
      <c r="A30" s="516"/>
      <c r="B30" s="509"/>
      <c r="C30" s="510"/>
      <c r="D30" s="526">
        <f t="shared" si="0"/>
        <v>0</v>
      </c>
      <c r="E30" s="511"/>
      <c r="F30" s="510"/>
      <c r="G30" s="526">
        <f t="shared" si="1"/>
        <v>0</v>
      </c>
      <c r="H30" s="511"/>
      <c r="I30" s="510"/>
      <c r="J30" s="526">
        <f t="shared" si="2"/>
        <v>0</v>
      </c>
      <c r="K30" s="511"/>
      <c r="L30" s="510"/>
      <c r="M30" s="526">
        <f t="shared" si="3"/>
        <v>0</v>
      </c>
      <c r="N30" s="511"/>
      <c r="O30" s="510"/>
      <c r="P30" s="526">
        <f t="shared" si="4"/>
        <v>0</v>
      </c>
      <c r="Q30" s="511"/>
      <c r="R30" s="510"/>
      <c r="S30" s="526">
        <f t="shared" si="5"/>
        <v>0</v>
      </c>
      <c r="T30" s="511"/>
      <c r="U30" s="510"/>
      <c r="V30" s="526">
        <f t="shared" si="6"/>
        <v>0</v>
      </c>
      <c r="W30" s="512"/>
      <c r="X30" s="512"/>
    </row>
  </sheetData>
  <sheetProtection algorithmName="SHA-512" hashValue="dlzW88uA291RMnQlaMbWzJsbMXzP3jHTC43yYuUB+XZp7AcKrai97bdb/V0PMClKASaerbjOrhRb0eBffELzSQ==" saltValue="1w3gYHh4y2cDhPxKVwCs3A==" spinCount="100000" sheet="1" formatCells="0" formatColumns="0" formatRows="0" sort="0" autoFilter="0" pivotTables="0"/>
  <mergeCells count="7">
    <mergeCell ref="T1:V1"/>
    <mergeCell ref="B1:D1"/>
    <mergeCell ref="E1:G1"/>
    <mergeCell ref="H1:J1"/>
    <mergeCell ref="K1:M1"/>
    <mergeCell ref="N1:P1"/>
    <mergeCell ref="Q1:S1"/>
  </mergeCells>
  <pageMargins left="0.4" right="0.2" top="0.5" bottom="0.25" header="0.3" footer="0.3"/>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2387F-13BE-D246-B5A9-E6D6D8ABF423}">
  <sheetPr>
    <tabColor theme="1"/>
  </sheetPr>
  <dimension ref="A1:P402"/>
  <sheetViews>
    <sheetView showGridLines="0" zoomScale="130" zoomScaleNormal="130" workbookViewId="0">
      <pane xSplit="2" ySplit="2" topLeftCell="C3" activePane="bottomRight" state="frozen"/>
      <selection pane="topRight" activeCell="F1" sqref="F1"/>
      <selection pane="bottomLeft" activeCell="A3" sqref="A3"/>
      <selection pane="bottomRight" activeCell="A4" sqref="A4"/>
    </sheetView>
  </sheetViews>
  <sheetFormatPr baseColWidth="10" defaultColWidth="8.83203125" defaultRowHeight="15" x14ac:dyDescent="0.2"/>
  <cols>
    <col min="1" max="1" width="19.5" style="300" customWidth="1"/>
    <col min="2" max="2" width="13.1640625" style="300" bestFit="1" customWidth="1"/>
    <col min="3" max="11" width="10.83203125" style="221" customWidth="1"/>
    <col min="12" max="12" width="8.83203125" style="221" customWidth="1"/>
    <col min="13" max="13" width="9.1640625" style="221" customWidth="1"/>
    <col min="14" max="14" width="13.83203125" style="467" customWidth="1"/>
    <col min="15" max="15" width="17.1640625" style="221" customWidth="1"/>
    <col min="16" max="16" width="18.1640625" style="221" customWidth="1"/>
    <col min="17" max="16384" width="8.83203125" style="221"/>
  </cols>
  <sheetData>
    <row r="1" spans="1:16" s="454" customFormat="1" ht="39" customHeight="1" x14ac:dyDescent="0.2">
      <c r="A1" s="602" t="s">
        <v>136</v>
      </c>
      <c r="B1" s="602"/>
      <c r="C1" s="452">
        <v>10</v>
      </c>
      <c r="D1" s="452">
        <v>10</v>
      </c>
      <c r="E1" s="452">
        <v>20</v>
      </c>
      <c r="F1" s="452">
        <v>20</v>
      </c>
      <c r="G1" s="452">
        <v>20</v>
      </c>
      <c r="H1" s="452">
        <v>20</v>
      </c>
      <c r="I1" s="452">
        <v>25</v>
      </c>
      <c r="J1" s="452">
        <v>30</v>
      </c>
      <c r="K1" s="452">
        <v>40</v>
      </c>
      <c r="L1" s="453">
        <v>25</v>
      </c>
      <c r="M1" s="453">
        <v>60</v>
      </c>
      <c r="N1" s="601" t="s">
        <v>123</v>
      </c>
      <c r="O1" s="599" t="s">
        <v>137</v>
      </c>
      <c r="P1" s="597" t="s">
        <v>138</v>
      </c>
    </row>
    <row r="2" spans="1:16" s="460" customFormat="1" ht="48" customHeight="1" x14ac:dyDescent="0.2">
      <c r="A2" s="455" t="s">
        <v>3</v>
      </c>
      <c r="B2" s="456" t="str">
        <f>Roster!B2</f>
        <v>Den/Patrol</v>
      </c>
      <c r="C2" s="457" t="s">
        <v>78</v>
      </c>
      <c r="D2" s="457" t="s">
        <v>79</v>
      </c>
      <c r="E2" s="457" t="s">
        <v>80</v>
      </c>
      <c r="F2" s="457" t="s">
        <v>89</v>
      </c>
      <c r="G2" s="457" t="s">
        <v>81</v>
      </c>
      <c r="H2" s="457" t="s">
        <v>82</v>
      </c>
      <c r="I2" s="457" t="s">
        <v>83</v>
      </c>
      <c r="J2" s="457" t="s">
        <v>84</v>
      </c>
      <c r="K2" s="457" t="s">
        <v>85</v>
      </c>
      <c r="L2" s="458" t="s">
        <v>86</v>
      </c>
      <c r="M2" s="459" t="s">
        <v>90</v>
      </c>
      <c r="N2" s="601"/>
      <c r="O2" s="600"/>
      <c r="P2" s="598"/>
    </row>
    <row r="3" spans="1:16" s="460" customFormat="1" ht="22" customHeight="1" x14ac:dyDescent="0.2">
      <c r="A3" s="461"/>
      <c r="B3" s="462" t="s">
        <v>132</v>
      </c>
      <c r="C3" s="463">
        <f t="shared" ref="C3:M3" si="0">SUM(C4:C492)</f>
        <v>0</v>
      </c>
      <c r="D3" s="463">
        <f t="shared" si="0"/>
        <v>0</v>
      </c>
      <c r="E3" s="463">
        <f t="shared" si="0"/>
        <v>0</v>
      </c>
      <c r="F3" s="463">
        <f t="shared" si="0"/>
        <v>0</v>
      </c>
      <c r="G3" s="463">
        <f t="shared" si="0"/>
        <v>0</v>
      </c>
      <c r="H3" s="463">
        <f t="shared" si="0"/>
        <v>0</v>
      </c>
      <c r="I3" s="463">
        <f t="shared" si="0"/>
        <v>0</v>
      </c>
      <c r="J3" s="463">
        <f t="shared" si="0"/>
        <v>0</v>
      </c>
      <c r="K3" s="463">
        <f t="shared" si="0"/>
        <v>0</v>
      </c>
      <c r="L3" s="464">
        <f t="shared" si="0"/>
        <v>0</v>
      </c>
      <c r="M3" s="464">
        <f t="shared" si="0"/>
        <v>0</v>
      </c>
      <c r="N3" s="465">
        <f t="shared" ref="N3:N34" si="1">(C3*C$1)+(D3*D$1)+(E3*E$1)+(F3*F$1)+(G3*G$1)+(H3*H$1)+(I3*I$1)+(J3*J$1)+(K3*K$1)+(L3*L$1)+(M3*M$1)</f>
        <v>0</v>
      </c>
      <c r="O3" s="466"/>
      <c r="P3" s="466"/>
    </row>
    <row r="4" spans="1:16" s="220" customFormat="1" ht="18" customHeight="1" x14ac:dyDescent="0.2">
      <c r="A4" s="295"/>
      <c r="B4" s="447" t="e">
        <f>VLOOKUP(A4,Roster!A:B,2,FALSE)</f>
        <v>#N/A</v>
      </c>
      <c r="C4" s="218"/>
      <c r="D4" s="218"/>
      <c r="E4" s="218"/>
      <c r="F4" s="218"/>
      <c r="G4" s="218"/>
      <c r="H4" s="218"/>
      <c r="I4" s="218"/>
      <c r="J4" s="218"/>
      <c r="K4" s="218"/>
      <c r="L4" s="401"/>
      <c r="M4" s="401"/>
      <c r="N4" s="271">
        <f t="shared" si="1"/>
        <v>0</v>
      </c>
      <c r="O4" s="222"/>
      <c r="P4" s="222"/>
    </row>
    <row r="5" spans="1:16" s="220" customFormat="1" ht="18" customHeight="1" x14ac:dyDescent="0.2">
      <c r="A5" s="297"/>
      <c r="B5" s="448" t="e">
        <f>VLOOKUP(A5,Roster!A:B,2,FALSE)</f>
        <v>#N/A</v>
      </c>
      <c r="C5" s="219"/>
      <c r="D5" s="219"/>
      <c r="E5" s="219"/>
      <c r="F5" s="219"/>
      <c r="G5" s="219"/>
      <c r="H5" s="219"/>
      <c r="I5" s="219"/>
      <c r="J5" s="219"/>
      <c r="K5" s="219"/>
      <c r="L5" s="402"/>
      <c r="M5" s="402"/>
      <c r="N5" s="272">
        <f t="shared" si="1"/>
        <v>0</v>
      </c>
      <c r="O5" s="223"/>
      <c r="P5" s="223"/>
    </row>
    <row r="6" spans="1:16" s="220" customFormat="1" ht="18" customHeight="1" x14ac:dyDescent="0.2">
      <c r="A6" s="295"/>
      <c r="B6" s="447" t="e">
        <f>VLOOKUP(A6,Roster!A:B,2,FALSE)</f>
        <v>#N/A</v>
      </c>
      <c r="C6" s="218"/>
      <c r="D6" s="218"/>
      <c r="E6" s="218"/>
      <c r="F6" s="218"/>
      <c r="G6" s="218"/>
      <c r="H6" s="218"/>
      <c r="I6" s="218"/>
      <c r="J6" s="218"/>
      <c r="K6" s="218"/>
      <c r="L6" s="401"/>
      <c r="M6" s="401"/>
      <c r="N6" s="271">
        <f t="shared" si="1"/>
        <v>0</v>
      </c>
      <c r="O6" s="222"/>
      <c r="P6" s="222"/>
    </row>
    <row r="7" spans="1:16" s="220" customFormat="1" ht="18" customHeight="1" x14ac:dyDescent="0.2">
      <c r="A7" s="297"/>
      <c r="B7" s="448" t="e">
        <f>VLOOKUP(A7,Roster!A:B,2,FALSE)</f>
        <v>#N/A</v>
      </c>
      <c r="C7" s="219"/>
      <c r="D7" s="219"/>
      <c r="E7" s="219"/>
      <c r="F7" s="219"/>
      <c r="G7" s="219"/>
      <c r="H7" s="219"/>
      <c r="I7" s="219"/>
      <c r="J7" s="219"/>
      <c r="K7" s="219"/>
      <c r="L7" s="402"/>
      <c r="M7" s="402"/>
      <c r="N7" s="272">
        <f t="shared" si="1"/>
        <v>0</v>
      </c>
      <c r="O7" s="223"/>
      <c r="P7" s="223"/>
    </row>
    <row r="8" spans="1:16" s="220" customFormat="1" ht="18" customHeight="1" x14ac:dyDescent="0.2">
      <c r="A8" s="295"/>
      <c r="B8" s="447" t="e">
        <f>VLOOKUP(A8,Roster!A:B,2,FALSE)</f>
        <v>#N/A</v>
      </c>
      <c r="C8" s="218"/>
      <c r="D8" s="218"/>
      <c r="E8" s="218"/>
      <c r="F8" s="218"/>
      <c r="G8" s="218"/>
      <c r="H8" s="218"/>
      <c r="I8" s="218"/>
      <c r="J8" s="218"/>
      <c r="K8" s="218"/>
      <c r="L8" s="401"/>
      <c r="M8" s="401"/>
      <c r="N8" s="271">
        <f t="shared" si="1"/>
        <v>0</v>
      </c>
      <c r="O8" s="222"/>
      <c r="P8" s="222"/>
    </row>
    <row r="9" spans="1:16" s="220" customFormat="1" ht="18" customHeight="1" x14ac:dyDescent="0.2">
      <c r="A9" s="297"/>
      <c r="B9" s="448" t="e">
        <f>VLOOKUP(A9,Roster!A:B,2,FALSE)</f>
        <v>#N/A</v>
      </c>
      <c r="C9" s="219"/>
      <c r="D9" s="219"/>
      <c r="E9" s="219"/>
      <c r="F9" s="219"/>
      <c r="G9" s="219"/>
      <c r="H9" s="219"/>
      <c r="I9" s="219"/>
      <c r="J9" s="219"/>
      <c r="K9" s="219"/>
      <c r="L9" s="402"/>
      <c r="M9" s="402"/>
      <c r="N9" s="272">
        <f t="shared" si="1"/>
        <v>0</v>
      </c>
      <c r="O9" s="223"/>
      <c r="P9" s="223"/>
    </row>
    <row r="10" spans="1:16" s="220" customFormat="1" ht="18" customHeight="1" x14ac:dyDescent="0.2">
      <c r="A10" s="295"/>
      <c r="B10" s="447" t="e">
        <f>VLOOKUP(A10,Roster!A:B,2,FALSE)</f>
        <v>#N/A</v>
      </c>
      <c r="C10" s="218"/>
      <c r="D10" s="218"/>
      <c r="E10" s="218"/>
      <c r="F10" s="218"/>
      <c r="G10" s="218"/>
      <c r="H10" s="218"/>
      <c r="I10" s="218"/>
      <c r="J10" s="218"/>
      <c r="K10" s="218"/>
      <c r="L10" s="218"/>
      <c r="M10" s="218"/>
      <c r="N10" s="271">
        <f t="shared" si="1"/>
        <v>0</v>
      </c>
      <c r="O10" s="222"/>
      <c r="P10" s="222"/>
    </row>
    <row r="11" spans="1:16" s="220" customFormat="1" ht="18" customHeight="1" x14ac:dyDescent="0.2">
      <c r="A11" s="297"/>
      <c r="B11" s="448" t="e">
        <f>VLOOKUP(A11,Roster!A:B,2,FALSE)</f>
        <v>#N/A</v>
      </c>
      <c r="C11" s="219"/>
      <c r="D11" s="219"/>
      <c r="E11" s="219"/>
      <c r="F11" s="219"/>
      <c r="G11" s="219"/>
      <c r="H11" s="219"/>
      <c r="I11" s="219"/>
      <c r="J11" s="219"/>
      <c r="K11" s="219"/>
      <c r="L11" s="402"/>
      <c r="M11" s="402"/>
      <c r="N11" s="272">
        <f t="shared" si="1"/>
        <v>0</v>
      </c>
      <c r="O11" s="223"/>
      <c r="P11" s="223"/>
    </row>
    <row r="12" spans="1:16" s="220" customFormat="1" ht="18" customHeight="1" x14ac:dyDescent="0.2">
      <c r="A12" s="295"/>
      <c r="B12" s="447" t="e">
        <f>VLOOKUP(A12,Roster!A:B,2,FALSE)</f>
        <v>#N/A</v>
      </c>
      <c r="C12" s="218"/>
      <c r="D12" s="218"/>
      <c r="E12" s="218"/>
      <c r="F12" s="218"/>
      <c r="G12" s="218"/>
      <c r="H12" s="218"/>
      <c r="I12" s="218"/>
      <c r="J12" s="218"/>
      <c r="K12" s="218"/>
      <c r="L12" s="401"/>
      <c r="M12" s="401"/>
      <c r="N12" s="271">
        <f t="shared" si="1"/>
        <v>0</v>
      </c>
      <c r="O12" s="222"/>
      <c r="P12" s="222"/>
    </row>
    <row r="13" spans="1:16" s="220" customFormat="1" ht="18" customHeight="1" x14ac:dyDescent="0.2">
      <c r="A13" s="297"/>
      <c r="B13" s="448" t="e">
        <f>VLOOKUP(A13,Roster!A:B,2,FALSE)</f>
        <v>#N/A</v>
      </c>
      <c r="C13" s="219"/>
      <c r="D13" s="219"/>
      <c r="E13" s="219"/>
      <c r="F13" s="219"/>
      <c r="G13" s="219"/>
      <c r="H13" s="219"/>
      <c r="I13" s="219"/>
      <c r="J13" s="219"/>
      <c r="K13" s="219"/>
      <c r="L13" s="402"/>
      <c r="M13" s="402"/>
      <c r="N13" s="272">
        <f t="shared" si="1"/>
        <v>0</v>
      </c>
      <c r="O13" s="223"/>
      <c r="P13" s="223"/>
    </row>
    <row r="14" spans="1:16" s="220" customFormat="1" ht="18" customHeight="1" x14ac:dyDescent="0.2">
      <c r="A14" s="295"/>
      <c r="B14" s="447" t="e">
        <f>VLOOKUP(A14,Roster!A:B,2,FALSE)</f>
        <v>#N/A</v>
      </c>
      <c r="C14" s="218"/>
      <c r="D14" s="218"/>
      <c r="E14" s="218"/>
      <c r="F14" s="218"/>
      <c r="G14" s="218"/>
      <c r="H14" s="218"/>
      <c r="I14" s="218"/>
      <c r="J14" s="218"/>
      <c r="K14" s="218"/>
      <c r="L14" s="401"/>
      <c r="M14" s="401"/>
      <c r="N14" s="271">
        <f t="shared" si="1"/>
        <v>0</v>
      </c>
      <c r="O14" s="222"/>
      <c r="P14" s="222"/>
    </row>
    <row r="15" spans="1:16" s="220" customFormat="1" ht="18" customHeight="1" x14ac:dyDescent="0.2">
      <c r="A15" s="297"/>
      <c r="B15" s="448" t="e">
        <f>VLOOKUP(A15,Roster!A:B,2,FALSE)</f>
        <v>#N/A</v>
      </c>
      <c r="C15" s="219"/>
      <c r="D15" s="219"/>
      <c r="E15" s="219"/>
      <c r="F15" s="219"/>
      <c r="G15" s="219"/>
      <c r="H15" s="219"/>
      <c r="I15" s="219"/>
      <c r="J15" s="219"/>
      <c r="K15" s="219"/>
      <c r="L15" s="402"/>
      <c r="M15" s="402"/>
      <c r="N15" s="272">
        <f t="shared" si="1"/>
        <v>0</v>
      </c>
      <c r="O15" s="223"/>
      <c r="P15" s="223"/>
    </row>
    <row r="16" spans="1:16" s="220" customFormat="1" ht="18" customHeight="1" x14ac:dyDescent="0.2">
      <c r="A16" s="295"/>
      <c r="B16" s="447" t="e">
        <f>VLOOKUP(A16,Roster!A:B,2,FALSE)</f>
        <v>#N/A</v>
      </c>
      <c r="C16" s="218"/>
      <c r="D16" s="218"/>
      <c r="E16" s="218"/>
      <c r="F16" s="218"/>
      <c r="G16" s="218"/>
      <c r="H16" s="218"/>
      <c r="I16" s="218"/>
      <c r="J16" s="218"/>
      <c r="K16" s="218"/>
      <c r="L16" s="401"/>
      <c r="M16" s="401"/>
      <c r="N16" s="271">
        <f t="shared" si="1"/>
        <v>0</v>
      </c>
      <c r="O16" s="222"/>
      <c r="P16" s="222"/>
    </row>
    <row r="17" spans="1:16" s="220" customFormat="1" ht="18" customHeight="1" x14ac:dyDescent="0.2">
      <c r="A17" s="297"/>
      <c r="B17" s="448" t="e">
        <f>VLOOKUP(A17,Roster!A:B,2,FALSE)</f>
        <v>#N/A</v>
      </c>
      <c r="C17" s="219"/>
      <c r="D17" s="219"/>
      <c r="E17" s="219"/>
      <c r="F17" s="219"/>
      <c r="G17" s="219"/>
      <c r="H17" s="219"/>
      <c r="I17" s="219"/>
      <c r="J17" s="219"/>
      <c r="K17" s="219"/>
      <c r="L17" s="402"/>
      <c r="M17" s="402"/>
      <c r="N17" s="272">
        <f t="shared" si="1"/>
        <v>0</v>
      </c>
      <c r="O17" s="223"/>
      <c r="P17" s="223"/>
    </row>
    <row r="18" spans="1:16" s="220" customFormat="1" ht="18" customHeight="1" x14ac:dyDescent="0.2">
      <c r="A18" s="295"/>
      <c r="B18" s="447" t="e">
        <f>VLOOKUP(A18,Roster!A:B,2,FALSE)</f>
        <v>#N/A</v>
      </c>
      <c r="C18" s="218"/>
      <c r="D18" s="218"/>
      <c r="E18" s="218"/>
      <c r="F18" s="218"/>
      <c r="G18" s="218"/>
      <c r="H18" s="218"/>
      <c r="I18" s="218"/>
      <c r="J18" s="218"/>
      <c r="K18" s="218"/>
      <c r="L18" s="401"/>
      <c r="M18" s="401"/>
      <c r="N18" s="271">
        <f t="shared" si="1"/>
        <v>0</v>
      </c>
      <c r="O18" s="222"/>
      <c r="P18" s="222"/>
    </row>
    <row r="19" spans="1:16" s="220" customFormat="1" ht="18" customHeight="1" x14ac:dyDescent="0.2">
      <c r="A19" s="297"/>
      <c r="B19" s="448" t="e">
        <f>VLOOKUP(A19,Roster!A:B,2,FALSE)</f>
        <v>#N/A</v>
      </c>
      <c r="C19" s="219"/>
      <c r="D19" s="219"/>
      <c r="E19" s="219"/>
      <c r="F19" s="219"/>
      <c r="G19" s="219"/>
      <c r="H19" s="219"/>
      <c r="I19" s="219"/>
      <c r="J19" s="219"/>
      <c r="K19" s="219"/>
      <c r="L19" s="402"/>
      <c r="M19" s="402"/>
      <c r="N19" s="272">
        <f t="shared" si="1"/>
        <v>0</v>
      </c>
      <c r="O19" s="223"/>
      <c r="P19" s="223"/>
    </row>
    <row r="20" spans="1:16" s="220" customFormat="1" ht="18" customHeight="1" x14ac:dyDescent="0.2">
      <c r="A20" s="295"/>
      <c r="B20" s="447" t="e">
        <f>VLOOKUP(A20,Roster!A:B,2,FALSE)</f>
        <v>#N/A</v>
      </c>
      <c r="C20" s="218"/>
      <c r="D20" s="218"/>
      <c r="E20" s="218"/>
      <c r="F20" s="218"/>
      <c r="G20" s="218"/>
      <c r="H20" s="218"/>
      <c r="I20" s="218"/>
      <c r="J20" s="218"/>
      <c r="K20" s="218"/>
      <c r="L20" s="401"/>
      <c r="M20" s="401"/>
      <c r="N20" s="271">
        <f t="shared" si="1"/>
        <v>0</v>
      </c>
      <c r="O20" s="222"/>
      <c r="P20" s="222"/>
    </row>
    <row r="21" spans="1:16" s="220" customFormat="1" ht="18" customHeight="1" x14ac:dyDescent="0.2">
      <c r="A21" s="297"/>
      <c r="B21" s="448" t="e">
        <f>VLOOKUP(A21,Roster!A:B,2,FALSE)</f>
        <v>#N/A</v>
      </c>
      <c r="C21" s="219"/>
      <c r="D21" s="219"/>
      <c r="E21" s="219"/>
      <c r="F21" s="219"/>
      <c r="G21" s="219"/>
      <c r="H21" s="219"/>
      <c r="I21" s="219"/>
      <c r="J21" s="219"/>
      <c r="K21" s="219"/>
      <c r="L21" s="402"/>
      <c r="M21" s="402"/>
      <c r="N21" s="272">
        <f t="shared" si="1"/>
        <v>0</v>
      </c>
      <c r="O21" s="223"/>
      <c r="P21" s="223"/>
    </row>
    <row r="22" spans="1:16" s="220" customFormat="1" ht="18" customHeight="1" x14ac:dyDescent="0.2">
      <c r="A22" s="295"/>
      <c r="B22" s="447" t="e">
        <f>VLOOKUP(A22,Roster!A:B,2,FALSE)</f>
        <v>#N/A</v>
      </c>
      <c r="C22" s="218"/>
      <c r="D22" s="218"/>
      <c r="E22" s="218"/>
      <c r="F22" s="218"/>
      <c r="G22" s="218"/>
      <c r="H22" s="218"/>
      <c r="I22" s="218"/>
      <c r="J22" s="218"/>
      <c r="K22" s="218"/>
      <c r="L22" s="401"/>
      <c r="M22" s="401"/>
      <c r="N22" s="271">
        <f t="shared" si="1"/>
        <v>0</v>
      </c>
      <c r="O22" s="222"/>
      <c r="P22" s="222"/>
    </row>
    <row r="23" spans="1:16" s="220" customFormat="1" ht="18" customHeight="1" x14ac:dyDescent="0.2">
      <c r="A23" s="297"/>
      <c r="B23" s="448" t="e">
        <f>VLOOKUP(A23,Roster!A:B,2,FALSE)</f>
        <v>#N/A</v>
      </c>
      <c r="C23" s="219"/>
      <c r="D23" s="219"/>
      <c r="E23" s="219"/>
      <c r="F23" s="219"/>
      <c r="G23" s="219"/>
      <c r="H23" s="219"/>
      <c r="I23" s="219"/>
      <c r="J23" s="219"/>
      <c r="K23" s="219"/>
      <c r="L23" s="402"/>
      <c r="M23" s="402"/>
      <c r="N23" s="272">
        <f t="shared" si="1"/>
        <v>0</v>
      </c>
      <c r="O23" s="223"/>
      <c r="P23" s="223"/>
    </row>
    <row r="24" spans="1:16" s="220" customFormat="1" ht="18" customHeight="1" x14ac:dyDescent="0.2">
      <c r="A24" s="295"/>
      <c r="B24" s="447" t="e">
        <f>VLOOKUP(A24,Roster!A:B,2,FALSE)</f>
        <v>#N/A</v>
      </c>
      <c r="C24" s="218"/>
      <c r="D24" s="218"/>
      <c r="E24" s="218"/>
      <c r="F24" s="218"/>
      <c r="G24" s="218"/>
      <c r="H24" s="218"/>
      <c r="I24" s="218"/>
      <c r="J24" s="218"/>
      <c r="K24" s="218"/>
      <c r="L24" s="401"/>
      <c r="M24" s="401"/>
      <c r="N24" s="271">
        <f t="shared" si="1"/>
        <v>0</v>
      </c>
      <c r="O24" s="222"/>
      <c r="P24" s="222"/>
    </row>
    <row r="25" spans="1:16" s="220" customFormat="1" ht="18" customHeight="1" x14ac:dyDescent="0.2">
      <c r="A25" s="297"/>
      <c r="B25" s="448" t="e">
        <f>VLOOKUP(A25,Roster!A:B,2,FALSE)</f>
        <v>#N/A</v>
      </c>
      <c r="C25" s="219"/>
      <c r="D25" s="219"/>
      <c r="E25" s="219"/>
      <c r="F25" s="219"/>
      <c r="G25" s="219"/>
      <c r="H25" s="219"/>
      <c r="I25" s="219"/>
      <c r="J25" s="219"/>
      <c r="K25" s="219"/>
      <c r="L25" s="402"/>
      <c r="M25" s="402"/>
      <c r="N25" s="272">
        <f t="shared" si="1"/>
        <v>0</v>
      </c>
      <c r="O25" s="223"/>
      <c r="P25" s="223"/>
    </row>
    <row r="26" spans="1:16" s="220" customFormat="1" ht="18" customHeight="1" x14ac:dyDescent="0.2">
      <c r="A26" s="295"/>
      <c r="B26" s="447" t="e">
        <f>VLOOKUP(A26,Roster!A:B,2,FALSE)</f>
        <v>#N/A</v>
      </c>
      <c r="C26" s="218"/>
      <c r="D26" s="218"/>
      <c r="E26" s="218"/>
      <c r="F26" s="218"/>
      <c r="G26" s="218"/>
      <c r="H26" s="218"/>
      <c r="I26" s="218"/>
      <c r="J26" s="218"/>
      <c r="K26" s="218"/>
      <c r="L26" s="401"/>
      <c r="M26" s="401"/>
      <c r="N26" s="271">
        <f t="shared" si="1"/>
        <v>0</v>
      </c>
      <c r="O26" s="222"/>
      <c r="P26" s="222"/>
    </row>
    <row r="27" spans="1:16" s="220" customFormat="1" ht="18" customHeight="1" x14ac:dyDescent="0.2">
      <c r="A27" s="297"/>
      <c r="B27" s="448" t="e">
        <f>VLOOKUP(A27,Roster!A:B,2,FALSE)</f>
        <v>#N/A</v>
      </c>
      <c r="C27" s="219"/>
      <c r="D27" s="219"/>
      <c r="E27" s="219"/>
      <c r="F27" s="219"/>
      <c r="G27" s="219"/>
      <c r="H27" s="219"/>
      <c r="I27" s="219"/>
      <c r="J27" s="219"/>
      <c r="K27" s="219"/>
      <c r="L27" s="402"/>
      <c r="M27" s="402"/>
      <c r="N27" s="272">
        <f t="shared" si="1"/>
        <v>0</v>
      </c>
      <c r="O27" s="223"/>
      <c r="P27" s="223"/>
    </row>
    <row r="28" spans="1:16" s="220" customFormat="1" ht="18" customHeight="1" x14ac:dyDescent="0.2">
      <c r="A28" s="295"/>
      <c r="B28" s="447" t="e">
        <f>VLOOKUP(A28,Roster!A:B,2,FALSE)</f>
        <v>#N/A</v>
      </c>
      <c r="C28" s="218"/>
      <c r="D28" s="218"/>
      <c r="E28" s="218"/>
      <c r="F28" s="218"/>
      <c r="G28" s="218"/>
      <c r="H28" s="218"/>
      <c r="I28" s="218"/>
      <c r="J28" s="218"/>
      <c r="K28" s="218"/>
      <c r="L28" s="401"/>
      <c r="M28" s="401"/>
      <c r="N28" s="271">
        <f t="shared" si="1"/>
        <v>0</v>
      </c>
      <c r="O28" s="222"/>
      <c r="P28" s="222"/>
    </row>
    <row r="29" spans="1:16" s="220" customFormat="1" ht="18" customHeight="1" x14ac:dyDescent="0.2">
      <c r="A29" s="297"/>
      <c r="B29" s="448" t="e">
        <f>VLOOKUP(A29,Roster!A:B,2,FALSE)</f>
        <v>#N/A</v>
      </c>
      <c r="C29" s="219"/>
      <c r="D29" s="219"/>
      <c r="E29" s="219"/>
      <c r="F29" s="219"/>
      <c r="G29" s="219"/>
      <c r="H29" s="219"/>
      <c r="I29" s="219"/>
      <c r="J29" s="219"/>
      <c r="K29" s="219"/>
      <c r="L29" s="402"/>
      <c r="M29" s="402"/>
      <c r="N29" s="272">
        <f t="shared" si="1"/>
        <v>0</v>
      </c>
      <c r="O29" s="223"/>
      <c r="P29" s="223"/>
    </row>
    <row r="30" spans="1:16" s="220" customFormat="1" ht="18" customHeight="1" x14ac:dyDescent="0.2">
      <c r="A30" s="295"/>
      <c r="B30" s="447" t="e">
        <f>VLOOKUP(A30,Roster!A:B,2,FALSE)</f>
        <v>#N/A</v>
      </c>
      <c r="C30" s="218"/>
      <c r="D30" s="218"/>
      <c r="E30" s="218"/>
      <c r="F30" s="218"/>
      <c r="G30" s="218"/>
      <c r="H30" s="218"/>
      <c r="I30" s="218"/>
      <c r="J30" s="218"/>
      <c r="K30" s="218"/>
      <c r="L30" s="401"/>
      <c r="M30" s="401"/>
      <c r="N30" s="271">
        <f t="shared" si="1"/>
        <v>0</v>
      </c>
      <c r="O30" s="222"/>
      <c r="P30" s="222"/>
    </row>
    <row r="31" spans="1:16" s="220" customFormat="1" ht="18" customHeight="1" x14ac:dyDescent="0.2">
      <c r="A31" s="297"/>
      <c r="B31" s="448" t="e">
        <f>VLOOKUP(A31,Roster!A:B,2,FALSE)</f>
        <v>#N/A</v>
      </c>
      <c r="C31" s="219"/>
      <c r="D31" s="219"/>
      <c r="E31" s="219"/>
      <c r="F31" s="219"/>
      <c r="G31" s="219"/>
      <c r="H31" s="219"/>
      <c r="I31" s="219"/>
      <c r="J31" s="219"/>
      <c r="K31" s="219"/>
      <c r="L31" s="402"/>
      <c r="M31" s="402"/>
      <c r="N31" s="272">
        <f t="shared" si="1"/>
        <v>0</v>
      </c>
      <c r="O31" s="223"/>
      <c r="P31" s="223"/>
    </row>
    <row r="32" spans="1:16" s="220" customFormat="1" ht="18" customHeight="1" x14ac:dyDescent="0.2">
      <c r="A32" s="295"/>
      <c r="B32" s="447" t="e">
        <f>VLOOKUP(A32,Roster!A:B,2,FALSE)</f>
        <v>#N/A</v>
      </c>
      <c r="C32" s="218"/>
      <c r="D32" s="218"/>
      <c r="E32" s="218"/>
      <c r="F32" s="218"/>
      <c r="G32" s="218"/>
      <c r="H32" s="218"/>
      <c r="I32" s="218"/>
      <c r="J32" s="218"/>
      <c r="K32" s="218"/>
      <c r="L32" s="401"/>
      <c r="M32" s="401"/>
      <c r="N32" s="271">
        <f t="shared" si="1"/>
        <v>0</v>
      </c>
      <c r="O32" s="222"/>
      <c r="P32" s="222"/>
    </row>
    <row r="33" spans="1:16" s="220" customFormat="1" ht="18" customHeight="1" x14ac:dyDescent="0.2">
      <c r="A33" s="297"/>
      <c r="B33" s="448" t="e">
        <f>VLOOKUP(A33,Roster!A:B,2,FALSE)</f>
        <v>#N/A</v>
      </c>
      <c r="C33" s="219"/>
      <c r="D33" s="219"/>
      <c r="E33" s="219"/>
      <c r="F33" s="219"/>
      <c r="G33" s="219"/>
      <c r="H33" s="219"/>
      <c r="I33" s="219"/>
      <c r="J33" s="219"/>
      <c r="K33" s="219"/>
      <c r="L33" s="402"/>
      <c r="M33" s="402"/>
      <c r="N33" s="272">
        <f t="shared" si="1"/>
        <v>0</v>
      </c>
      <c r="O33" s="223"/>
      <c r="P33" s="223"/>
    </row>
    <row r="34" spans="1:16" s="220" customFormat="1" ht="18" customHeight="1" x14ac:dyDescent="0.2">
      <c r="A34" s="295"/>
      <c r="B34" s="447" t="e">
        <f>VLOOKUP(A34,Roster!A:B,2,FALSE)</f>
        <v>#N/A</v>
      </c>
      <c r="C34" s="218"/>
      <c r="D34" s="218"/>
      <c r="E34" s="218"/>
      <c r="F34" s="218"/>
      <c r="G34" s="218"/>
      <c r="H34" s="218"/>
      <c r="I34" s="218"/>
      <c r="J34" s="218"/>
      <c r="K34" s="218"/>
      <c r="L34" s="401"/>
      <c r="M34" s="401"/>
      <c r="N34" s="271">
        <f t="shared" si="1"/>
        <v>0</v>
      </c>
      <c r="O34" s="222"/>
      <c r="P34" s="222"/>
    </row>
    <row r="35" spans="1:16" s="220" customFormat="1" ht="18" customHeight="1" x14ac:dyDescent="0.2">
      <c r="A35" s="297"/>
      <c r="B35" s="448" t="e">
        <f>VLOOKUP(A35,Roster!A:B,2,FALSE)</f>
        <v>#N/A</v>
      </c>
      <c r="C35" s="219"/>
      <c r="D35" s="219"/>
      <c r="E35" s="219"/>
      <c r="F35" s="219"/>
      <c r="G35" s="219"/>
      <c r="H35" s="219"/>
      <c r="I35" s="219"/>
      <c r="J35" s="219"/>
      <c r="K35" s="219"/>
      <c r="L35" s="402"/>
      <c r="M35" s="402"/>
      <c r="N35" s="272">
        <f t="shared" ref="N35:N66" si="2">(C35*C$1)+(D35*D$1)+(E35*E$1)+(F35*F$1)+(G35*G$1)+(H35*H$1)+(I35*I$1)+(J35*J$1)+(K35*K$1)+(L35*L$1)+(M35*M$1)</f>
        <v>0</v>
      </c>
      <c r="O35" s="223"/>
      <c r="P35" s="223"/>
    </row>
    <row r="36" spans="1:16" s="220" customFormat="1" ht="18" customHeight="1" x14ac:dyDescent="0.2">
      <c r="A36" s="295"/>
      <c r="B36" s="447" t="e">
        <f>VLOOKUP(A36,Roster!A:B,2,FALSE)</f>
        <v>#N/A</v>
      </c>
      <c r="C36" s="218"/>
      <c r="D36" s="218"/>
      <c r="E36" s="218"/>
      <c r="F36" s="218"/>
      <c r="G36" s="218"/>
      <c r="H36" s="218"/>
      <c r="I36" s="218"/>
      <c r="J36" s="218"/>
      <c r="K36" s="218"/>
      <c r="L36" s="401"/>
      <c r="M36" s="401"/>
      <c r="N36" s="271">
        <f t="shared" si="2"/>
        <v>0</v>
      </c>
      <c r="O36" s="222"/>
      <c r="P36" s="222"/>
    </row>
    <row r="37" spans="1:16" s="220" customFormat="1" ht="18" customHeight="1" x14ac:dyDescent="0.2">
      <c r="A37" s="297"/>
      <c r="B37" s="448" t="e">
        <f>VLOOKUP(A37,Roster!A:B,2,FALSE)</f>
        <v>#N/A</v>
      </c>
      <c r="C37" s="219"/>
      <c r="D37" s="219"/>
      <c r="E37" s="219"/>
      <c r="F37" s="219"/>
      <c r="G37" s="219"/>
      <c r="H37" s="219"/>
      <c r="I37" s="219"/>
      <c r="J37" s="219"/>
      <c r="K37" s="219"/>
      <c r="L37" s="402"/>
      <c r="M37" s="402"/>
      <c r="N37" s="272">
        <f t="shared" si="2"/>
        <v>0</v>
      </c>
      <c r="O37" s="223"/>
      <c r="P37" s="223"/>
    </row>
    <row r="38" spans="1:16" s="220" customFormat="1" ht="18" customHeight="1" x14ac:dyDescent="0.2">
      <c r="A38" s="295"/>
      <c r="B38" s="447" t="e">
        <f>VLOOKUP(A38,Roster!A:B,2,FALSE)</f>
        <v>#N/A</v>
      </c>
      <c r="C38" s="218"/>
      <c r="D38" s="218"/>
      <c r="E38" s="218"/>
      <c r="F38" s="218"/>
      <c r="G38" s="218"/>
      <c r="H38" s="218"/>
      <c r="I38" s="218"/>
      <c r="J38" s="218"/>
      <c r="K38" s="218"/>
      <c r="L38" s="401"/>
      <c r="M38" s="401"/>
      <c r="N38" s="271">
        <f t="shared" si="2"/>
        <v>0</v>
      </c>
      <c r="O38" s="222"/>
      <c r="P38" s="222"/>
    </row>
    <row r="39" spans="1:16" s="220" customFormat="1" ht="18" customHeight="1" x14ac:dyDescent="0.2">
      <c r="A39" s="297"/>
      <c r="B39" s="448" t="e">
        <f>VLOOKUP(A39,Roster!A:B,2,FALSE)</f>
        <v>#N/A</v>
      </c>
      <c r="C39" s="219"/>
      <c r="D39" s="219"/>
      <c r="E39" s="219"/>
      <c r="F39" s="219"/>
      <c r="G39" s="219"/>
      <c r="H39" s="219"/>
      <c r="I39" s="219"/>
      <c r="J39" s="219"/>
      <c r="K39" s="219"/>
      <c r="L39" s="402"/>
      <c r="M39" s="402"/>
      <c r="N39" s="272">
        <f t="shared" si="2"/>
        <v>0</v>
      </c>
      <c r="O39" s="223"/>
      <c r="P39" s="223"/>
    </row>
    <row r="40" spans="1:16" s="220" customFormat="1" ht="18" customHeight="1" x14ac:dyDescent="0.2">
      <c r="A40" s="295"/>
      <c r="B40" s="447" t="e">
        <f>VLOOKUP(A40,Roster!A:B,2,FALSE)</f>
        <v>#N/A</v>
      </c>
      <c r="C40" s="218"/>
      <c r="D40" s="218"/>
      <c r="E40" s="218"/>
      <c r="F40" s="218"/>
      <c r="G40" s="218"/>
      <c r="H40" s="218"/>
      <c r="I40" s="218"/>
      <c r="J40" s="218"/>
      <c r="K40" s="218"/>
      <c r="L40" s="401"/>
      <c r="M40" s="401"/>
      <c r="N40" s="271">
        <f t="shared" si="2"/>
        <v>0</v>
      </c>
      <c r="O40" s="222"/>
      <c r="P40" s="222"/>
    </row>
    <row r="41" spans="1:16" s="220" customFormat="1" ht="18" customHeight="1" x14ac:dyDescent="0.2">
      <c r="A41" s="297"/>
      <c r="B41" s="448" t="e">
        <f>VLOOKUP(A41,Roster!A:B,2,FALSE)</f>
        <v>#N/A</v>
      </c>
      <c r="C41" s="219"/>
      <c r="D41" s="219"/>
      <c r="E41" s="219"/>
      <c r="F41" s="219"/>
      <c r="G41" s="219"/>
      <c r="H41" s="219"/>
      <c r="I41" s="219"/>
      <c r="J41" s="219"/>
      <c r="K41" s="219"/>
      <c r="L41" s="402"/>
      <c r="M41" s="402"/>
      <c r="N41" s="272">
        <f t="shared" si="2"/>
        <v>0</v>
      </c>
      <c r="O41" s="223"/>
      <c r="P41" s="223"/>
    </row>
    <row r="42" spans="1:16" s="220" customFormat="1" ht="18" customHeight="1" x14ac:dyDescent="0.2">
      <c r="A42" s="295"/>
      <c r="B42" s="447" t="e">
        <f>VLOOKUP(A42,Roster!A:B,2,FALSE)</f>
        <v>#N/A</v>
      </c>
      <c r="C42" s="218"/>
      <c r="D42" s="218"/>
      <c r="E42" s="218"/>
      <c r="F42" s="218"/>
      <c r="G42" s="218"/>
      <c r="H42" s="218"/>
      <c r="I42" s="218"/>
      <c r="J42" s="218"/>
      <c r="K42" s="218"/>
      <c r="L42" s="401"/>
      <c r="M42" s="401"/>
      <c r="N42" s="271">
        <f t="shared" si="2"/>
        <v>0</v>
      </c>
      <c r="O42" s="222"/>
      <c r="P42" s="222"/>
    </row>
    <row r="43" spans="1:16" s="220" customFormat="1" ht="18" customHeight="1" x14ac:dyDescent="0.2">
      <c r="A43" s="297"/>
      <c r="B43" s="448" t="e">
        <f>VLOOKUP(A43,Roster!A:B,2,FALSE)</f>
        <v>#N/A</v>
      </c>
      <c r="C43" s="219"/>
      <c r="D43" s="219"/>
      <c r="E43" s="219"/>
      <c r="F43" s="219"/>
      <c r="G43" s="219"/>
      <c r="H43" s="219"/>
      <c r="I43" s="219"/>
      <c r="J43" s="219"/>
      <c r="K43" s="219"/>
      <c r="L43" s="402"/>
      <c r="M43" s="402"/>
      <c r="N43" s="272">
        <f t="shared" si="2"/>
        <v>0</v>
      </c>
      <c r="O43" s="223"/>
      <c r="P43" s="223"/>
    </row>
    <row r="44" spans="1:16" s="220" customFormat="1" ht="18" customHeight="1" x14ac:dyDescent="0.2">
      <c r="A44" s="295"/>
      <c r="B44" s="447" t="e">
        <f>VLOOKUP(A44,Roster!A:B,2,FALSE)</f>
        <v>#N/A</v>
      </c>
      <c r="C44" s="218"/>
      <c r="D44" s="218"/>
      <c r="E44" s="218"/>
      <c r="F44" s="218"/>
      <c r="G44" s="218"/>
      <c r="H44" s="218"/>
      <c r="I44" s="218"/>
      <c r="J44" s="218"/>
      <c r="K44" s="218"/>
      <c r="L44" s="401"/>
      <c r="M44" s="401"/>
      <c r="N44" s="271">
        <f t="shared" si="2"/>
        <v>0</v>
      </c>
      <c r="O44" s="222"/>
      <c r="P44" s="222"/>
    </row>
    <row r="45" spans="1:16" s="220" customFormat="1" ht="18" customHeight="1" x14ac:dyDescent="0.2">
      <c r="A45" s="297"/>
      <c r="B45" s="448" t="e">
        <f>VLOOKUP(A45,Roster!A:B,2,FALSE)</f>
        <v>#N/A</v>
      </c>
      <c r="C45" s="219"/>
      <c r="D45" s="219"/>
      <c r="E45" s="219"/>
      <c r="F45" s="219"/>
      <c r="G45" s="219"/>
      <c r="H45" s="219"/>
      <c r="I45" s="219"/>
      <c r="J45" s="219"/>
      <c r="K45" s="219"/>
      <c r="L45" s="402"/>
      <c r="M45" s="402"/>
      <c r="N45" s="272">
        <f t="shared" si="2"/>
        <v>0</v>
      </c>
      <c r="O45" s="223"/>
      <c r="P45" s="223"/>
    </row>
    <row r="46" spans="1:16" s="220" customFormat="1" ht="18" customHeight="1" x14ac:dyDescent="0.2">
      <c r="A46" s="295"/>
      <c r="B46" s="447" t="e">
        <f>VLOOKUP(A46,Roster!A:B,2,FALSE)</f>
        <v>#N/A</v>
      </c>
      <c r="C46" s="218"/>
      <c r="D46" s="218"/>
      <c r="E46" s="218"/>
      <c r="F46" s="218"/>
      <c r="G46" s="218"/>
      <c r="H46" s="218"/>
      <c r="I46" s="218"/>
      <c r="J46" s="218"/>
      <c r="K46" s="218"/>
      <c r="L46" s="401"/>
      <c r="M46" s="401"/>
      <c r="N46" s="271">
        <f t="shared" si="2"/>
        <v>0</v>
      </c>
      <c r="O46" s="222"/>
      <c r="P46" s="222"/>
    </row>
    <row r="47" spans="1:16" s="220" customFormat="1" ht="18" customHeight="1" x14ac:dyDescent="0.2">
      <c r="A47" s="297"/>
      <c r="B47" s="448" t="e">
        <f>VLOOKUP(A47,Roster!A:B,2,FALSE)</f>
        <v>#N/A</v>
      </c>
      <c r="C47" s="219"/>
      <c r="D47" s="219"/>
      <c r="E47" s="219"/>
      <c r="F47" s="219"/>
      <c r="G47" s="219"/>
      <c r="H47" s="219"/>
      <c r="I47" s="219"/>
      <c r="J47" s="219"/>
      <c r="K47" s="219"/>
      <c r="L47" s="402"/>
      <c r="M47" s="402"/>
      <c r="N47" s="272">
        <f t="shared" si="2"/>
        <v>0</v>
      </c>
      <c r="O47" s="223"/>
      <c r="P47" s="223"/>
    </row>
    <row r="48" spans="1:16" s="220" customFormat="1" ht="18" customHeight="1" x14ac:dyDescent="0.2">
      <c r="A48" s="295"/>
      <c r="B48" s="447" t="e">
        <f>VLOOKUP(A48,Roster!A:B,2,FALSE)</f>
        <v>#N/A</v>
      </c>
      <c r="C48" s="218"/>
      <c r="D48" s="218"/>
      <c r="E48" s="218"/>
      <c r="F48" s="218"/>
      <c r="G48" s="218"/>
      <c r="H48" s="218"/>
      <c r="I48" s="218"/>
      <c r="J48" s="218"/>
      <c r="K48" s="218"/>
      <c r="L48" s="401"/>
      <c r="M48" s="401"/>
      <c r="N48" s="271">
        <f t="shared" si="2"/>
        <v>0</v>
      </c>
      <c r="O48" s="222"/>
      <c r="P48" s="222"/>
    </row>
    <row r="49" spans="1:16" s="220" customFormat="1" ht="18" customHeight="1" x14ac:dyDescent="0.2">
      <c r="A49" s="297"/>
      <c r="B49" s="448" t="e">
        <f>VLOOKUP(A49,Roster!A:B,2,FALSE)</f>
        <v>#N/A</v>
      </c>
      <c r="C49" s="219"/>
      <c r="D49" s="219"/>
      <c r="E49" s="219"/>
      <c r="F49" s="219"/>
      <c r="G49" s="219"/>
      <c r="H49" s="219"/>
      <c r="I49" s="219"/>
      <c r="J49" s="219"/>
      <c r="K49" s="219"/>
      <c r="L49" s="402"/>
      <c r="M49" s="402"/>
      <c r="N49" s="272">
        <f t="shared" si="2"/>
        <v>0</v>
      </c>
      <c r="O49" s="223"/>
      <c r="P49" s="223"/>
    </row>
    <row r="50" spans="1:16" s="220" customFormat="1" ht="18" customHeight="1" x14ac:dyDescent="0.2">
      <c r="A50" s="295"/>
      <c r="B50" s="447" t="e">
        <f>VLOOKUP(A50,Roster!A:B,2,FALSE)</f>
        <v>#N/A</v>
      </c>
      <c r="C50" s="218"/>
      <c r="D50" s="218"/>
      <c r="E50" s="218"/>
      <c r="F50" s="218"/>
      <c r="G50" s="218"/>
      <c r="H50" s="218"/>
      <c r="I50" s="218"/>
      <c r="J50" s="218"/>
      <c r="K50" s="218"/>
      <c r="L50" s="401"/>
      <c r="M50" s="401"/>
      <c r="N50" s="271">
        <f t="shared" si="2"/>
        <v>0</v>
      </c>
      <c r="O50" s="222"/>
      <c r="P50" s="222"/>
    </row>
    <row r="51" spans="1:16" s="220" customFormat="1" ht="18" customHeight="1" x14ac:dyDescent="0.2">
      <c r="A51" s="297"/>
      <c r="B51" s="448" t="e">
        <f>VLOOKUP(A51,Roster!A:B,2,FALSE)</f>
        <v>#N/A</v>
      </c>
      <c r="C51" s="219"/>
      <c r="D51" s="219"/>
      <c r="E51" s="219"/>
      <c r="F51" s="219"/>
      <c r="G51" s="219"/>
      <c r="H51" s="219"/>
      <c r="I51" s="219"/>
      <c r="J51" s="219"/>
      <c r="K51" s="219"/>
      <c r="L51" s="402"/>
      <c r="M51" s="402"/>
      <c r="N51" s="272">
        <f t="shared" si="2"/>
        <v>0</v>
      </c>
      <c r="O51" s="223"/>
      <c r="P51" s="223"/>
    </row>
    <row r="52" spans="1:16" s="220" customFormat="1" ht="18" customHeight="1" x14ac:dyDescent="0.2">
      <c r="A52" s="295"/>
      <c r="B52" s="447" t="e">
        <f>VLOOKUP(A52,Roster!A:B,2,FALSE)</f>
        <v>#N/A</v>
      </c>
      <c r="C52" s="218"/>
      <c r="D52" s="218"/>
      <c r="E52" s="218"/>
      <c r="F52" s="218"/>
      <c r="G52" s="218"/>
      <c r="H52" s="218"/>
      <c r="I52" s="218"/>
      <c r="J52" s="218"/>
      <c r="K52" s="218"/>
      <c r="L52" s="401"/>
      <c r="M52" s="401"/>
      <c r="N52" s="271">
        <f t="shared" si="2"/>
        <v>0</v>
      </c>
      <c r="O52" s="222"/>
      <c r="P52" s="222"/>
    </row>
    <row r="53" spans="1:16" s="220" customFormat="1" ht="18" customHeight="1" x14ac:dyDescent="0.2">
      <c r="A53" s="297"/>
      <c r="B53" s="448" t="e">
        <f>VLOOKUP(A53,Roster!A:B,2,FALSE)</f>
        <v>#N/A</v>
      </c>
      <c r="C53" s="219"/>
      <c r="D53" s="219"/>
      <c r="E53" s="219"/>
      <c r="F53" s="219"/>
      <c r="G53" s="219"/>
      <c r="H53" s="219"/>
      <c r="I53" s="219"/>
      <c r="J53" s="219"/>
      <c r="K53" s="219"/>
      <c r="L53" s="402"/>
      <c r="M53" s="402"/>
      <c r="N53" s="272">
        <f t="shared" si="2"/>
        <v>0</v>
      </c>
      <c r="O53" s="223"/>
      <c r="P53" s="223"/>
    </row>
    <row r="54" spans="1:16" s="220" customFormat="1" ht="18" customHeight="1" x14ac:dyDescent="0.2">
      <c r="A54" s="295"/>
      <c r="B54" s="447" t="e">
        <f>VLOOKUP(A54,Roster!A:B,2,FALSE)</f>
        <v>#N/A</v>
      </c>
      <c r="C54" s="218"/>
      <c r="D54" s="218"/>
      <c r="E54" s="218"/>
      <c r="F54" s="218"/>
      <c r="G54" s="218"/>
      <c r="H54" s="218"/>
      <c r="I54" s="218"/>
      <c r="J54" s="218"/>
      <c r="K54" s="218"/>
      <c r="L54" s="401"/>
      <c r="M54" s="401"/>
      <c r="N54" s="271">
        <f t="shared" si="2"/>
        <v>0</v>
      </c>
      <c r="O54" s="222"/>
      <c r="P54" s="222"/>
    </row>
    <row r="55" spans="1:16" s="220" customFormat="1" ht="18" customHeight="1" x14ac:dyDescent="0.2">
      <c r="A55" s="297"/>
      <c r="B55" s="448" t="e">
        <f>VLOOKUP(A55,Roster!A:B,2,FALSE)</f>
        <v>#N/A</v>
      </c>
      <c r="C55" s="219"/>
      <c r="D55" s="219"/>
      <c r="E55" s="219"/>
      <c r="F55" s="219"/>
      <c r="G55" s="219"/>
      <c r="H55" s="219"/>
      <c r="I55" s="219"/>
      <c r="J55" s="219"/>
      <c r="K55" s="219"/>
      <c r="L55" s="402"/>
      <c r="M55" s="402"/>
      <c r="N55" s="272">
        <f t="shared" si="2"/>
        <v>0</v>
      </c>
      <c r="O55" s="223"/>
      <c r="P55" s="223"/>
    </row>
    <row r="56" spans="1:16" s="220" customFormat="1" ht="18" customHeight="1" x14ac:dyDescent="0.2">
      <c r="A56" s="295"/>
      <c r="B56" s="447" t="e">
        <f>VLOOKUP(A56,Roster!A:B,2,FALSE)</f>
        <v>#N/A</v>
      </c>
      <c r="C56" s="218"/>
      <c r="D56" s="218"/>
      <c r="E56" s="218"/>
      <c r="F56" s="218"/>
      <c r="G56" s="218"/>
      <c r="H56" s="218"/>
      <c r="I56" s="218"/>
      <c r="J56" s="218"/>
      <c r="K56" s="218"/>
      <c r="L56" s="401"/>
      <c r="M56" s="401"/>
      <c r="N56" s="271">
        <f t="shared" si="2"/>
        <v>0</v>
      </c>
      <c r="O56" s="222"/>
      <c r="P56" s="222"/>
    </row>
    <row r="57" spans="1:16" s="220" customFormat="1" ht="18" customHeight="1" x14ac:dyDescent="0.2">
      <c r="A57" s="297"/>
      <c r="B57" s="448" t="e">
        <f>VLOOKUP(A57,Roster!A:B,2,FALSE)</f>
        <v>#N/A</v>
      </c>
      <c r="C57" s="219"/>
      <c r="D57" s="219"/>
      <c r="E57" s="219"/>
      <c r="F57" s="219"/>
      <c r="G57" s="219"/>
      <c r="H57" s="219"/>
      <c r="I57" s="219"/>
      <c r="J57" s="219"/>
      <c r="K57" s="219"/>
      <c r="L57" s="402"/>
      <c r="M57" s="402"/>
      <c r="N57" s="272">
        <f t="shared" si="2"/>
        <v>0</v>
      </c>
      <c r="O57" s="223"/>
      <c r="P57" s="223"/>
    </row>
    <row r="58" spans="1:16" s="220" customFormat="1" ht="18" customHeight="1" x14ac:dyDescent="0.2">
      <c r="A58" s="295"/>
      <c r="B58" s="447" t="e">
        <f>VLOOKUP(A58,Roster!A:B,2,FALSE)</f>
        <v>#N/A</v>
      </c>
      <c r="C58" s="218"/>
      <c r="D58" s="218"/>
      <c r="E58" s="218"/>
      <c r="F58" s="218"/>
      <c r="G58" s="218"/>
      <c r="H58" s="218"/>
      <c r="I58" s="218"/>
      <c r="J58" s="218"/>
      <c r="K58" s="218"/>
      <c r="L58" s="401"/>
      <c r="M58" s="401"/>
      <c r="N58" s="271">
        <f t="shared" si="2"/>
        <v>0</v>
      </c>
      <c r="O58" s="222"/>
      <c r="P58" s="222"/>
    </row>
    <row r="59" spans="1:16" s="220" customFormat="1" ht="18" customHeight="1" x14ac:dyDescent="0.2">
      <c r="A59" s="297"/>
      <c r="B59" s="448" t="e">
        <f>VLOOKUP(A59,Roster!A:B,2,FALSE)</f>
        <v>#N/A</v>
      </c>
      <c r="C59" s="219"/>
      <c r="D59" s="219"/>
      <c r="E59" s="219"/>
      <c r="F59" s="219"/>
      <c r="G59" s="219"/>
      <c r="H59" s="219"/>
      <c r="I59" s="219"/>
      <c r="J59" s="219"/>
      <c r="K59" s="219"/>
      <c r="L59" s="402"/>
      <c r="M59" s="402"/>
      <c r="N59" s="272">
        <f t="shared" si="2"/>
        <v>0</v>
      </c>
      <c r="O59" s="223"/>
      <c r="P59" s="223"/>
    </row>
    <row r="60" spans="1:16" s="220" customFormat="1" ht="18" customHeight="1" x14ac:dyDescent="0.2">
      <c r="A60" s="295"/>
      <c r="B60" s="447" t="e">
        <f>VLOOKUP(A60,Roster!A:B,2,FALSE)</f>
        <v>#N/A</v>
      </c>
      <c r="C60" s="218"/>
      <c r="D60" s="218"/>
      <c r="E60" s="218"/>
      <c r="F60" s="218"/>
      <c r="G60" s="218"/>
      <c r="H60" s="218"/>
      <c r="I60" s="218"/>
      <c r="J60" s="218"/>
      <c r="K60" s="218"/>
      <c r="L60" s="401"/>
      <c r="M60" s="401"/>
      <c r="N60" s="271">
        <f t="shared" si="2"/>
        <v>0</v>
      </c>
      <c r="O60" s="222"/>
      <c r="P60" s="222"/>
    </row>
    <row r="61" spans="1:16" s="220" customFormat="1" ht="18" customHeight="1" x14ac:dyDescent="0.2">
      <c r="A61" s="297"/>
      <c r="B61" s="448" t="e">
        <f>VLOOKUP(A61,Roster!A:B,2,FALSE)</f>
        <v>#N/A</v>
      </c>
      <c r="C61" s="219"/>
      <c r="D61" s="219"/>
      <c r="E61" s="219"/>
      <c r="F61" s="219"/>
      <c r="G61" s="219"/>
      <c r="H61" s="219"/>
      <c r="I61" s="219"/>
      <c r="J61" s="219"/>
      <c r="K61" s="219"/>
      <c r="L61" s="402"/>
      <c r="M61" s="402"/>
      <c r="N61" s="272">
        <f t="shared" si="2"/>
        <v>0</v>
      </c>
      <c r="O61" s="223"/>
      <c r="P61" s="223"/>
    </row>
    <row r="62" spans="1:16" s="220" customFormat="1" ht="18" customHeight="1" x14ac:dyDescent="0.2">
      <c r="A62" s="295"/>
      <c r="B62" s="447" t="e">
        <f>VLOOKUP(A62,Roster!A:B,2,FALSE)</f>
        <v>#N/A</v>
      </c>
      <c r="C62" s="218"/>
      <c r="D62" s="218"/>
      <c r="E62" s="218"/>
      <c r="F62" s="218"/>
      <c r="G62" s="218"/>
      <c r="H62" s="218"/>
      <c r="I62" s="218"/>
      <c r="J62" s="218"/>
      <c r="K62" s="218"/>
      <c r="L62" s="401"/>
      <c r="M62" s="401"/>
      <c r="N62" s="271">
        <f t="shared" si="2"/>
        <v>0</v>
      </c>
      <c r="O62" s="222"/>
      <c r="P62" s="222"/>
    </row>
    <row r="63" spans="1:16" s="220" customFormat="1" ht="18" customHeight="1" x14ac:dyDescent="0.2">
      <c r="A63" s="297"/>
      <c r="B63" s="448" t="e">
        <f>VLOOKUP(A63,Roster!A:B,2,FALSE)</f>
        <v>#N/A</v>
      </c>
      <c r="C63" s="219"/>
      <c r="D63" s="219"/>
      <c r="E63" s="219"/>
      <c r="F63" s="219"/>
      <c r="G63" s="219"/>
      <c r="H63" s="219"/>
      <c r="I63" s="219"/>
      <c r="J63" s="219"/>
      <c r="K63" s="219"/>
      <c r="L63" s="402"/>
      <c r="M63" s="402"/>
      <c r="N63" s="272">
        <f t="shared" si="2"/>
        <v>0</v>
      </c>
      <c r="O63" s="223"/>
      <c r="P63" s="223"/>
    </row>
    <row r="64" spans="1:16" s="220" customFormat="1" ht="18" customHeight="1" x14ac:dyDescent="0.2">
      <c r="A64" s="295"/>
      <c r="B64" s="447" t="e">
        <f>VLOOKUP(A64,Roster!A:B,2,FALSE)</f>
        <v>#N/A</v>
      </c>
      <c r="C64" s="218"/>
      <c r="D64" s="218"/>
      <c r="E64" s="218"/>
      <c r="F64" s="218"/>
      <c r="G64" s="218"/>
      <c r="H64" s="218"/>
      <c r="I64" s="218"/>
      <c r="J64" s="218"/>
      <c r="K64" s="218"/>
      <c r="L64" s="401"/>
      <c r="M64" s="401"/>
      <c r="N64" s="271">
        <f t="shared" si="2"/>
        <v>0</v>
      </c>
      <c r="O64" s="222"/>
      <c r="P64" s="222"/>
    </row>
    <row r="65" spans="1:16" s="220" customFormat="1" ht="18" customHeight="1" x14ac:dyDescent="0.2">
      <c r="A65" s="297"/>
      <c r="B65" s="448" t="e">
        <f>VLOOKUP(A65,Roster!A:B,2,FALSE)</f>
        <v>#N/A</v>
      </c>
      <c r="C65" s="219"/>
      <c r="D65" s="219"/>
      <c r="E65" s="219"/>
      <c r="F65" s="219"/>
      <c r="G65" s="219"/>
      <c r="H65" s="219"/>
      <c r="I65" s="219"/>
      <c r="J65" s="219"/>
      <c r="K65" s="219"/>
      <c r="L65" s="402"/>
      <c r="M65" s="402"/>
      <c r="N65" s="272">
        <f t="shared" si="2"/>
        <v>0</v>
      </c>
      <c r="O65" s="223"/>
      <c r="P65" s="223"/>
    </row>
    <row r="66" spans="1:16" s="220" customFormat="1" ht="18" customHeight="1" x14ac:dyDescent="0.2">
      <c r="A66" s="295"/>
      <c r="B66" s="447" t="e">
        <f>VLOOKUP(A66,Roster!A:B,2,FALSE)</f>
        <v>#N/A</v>
      </c>
      <c r="C66" s="218"/>
      <c r="D66" s="218"/>
      <c r="E66" s="218"/>
      <c r="F66" s="218"/>
      <c r="G66" s="218"/>
      <c r="H66" s="218"/>
      <c r="I66" s="218"/>
      <c r="J66" s="218"/>
      <c r="K66" s="218"/>
      <c r="L66" s="401"/>
      <c r="M66" s="401"/>
      <c r="N66" s="271">
        <f t="shared" si="2"/>
        <v>0</v>
      </c>
      <c r="O66" s="222"/>
      <c r="P66" s="222"/>
    </row>
    <row r="67" spans="1:16" s="220" customFormat="1" ht="18" customHeight="1" x14ac:dyDescent="0.2">
      <c r="A67" s="297"/>
      <c r="B67" s="448" t="e">
        <f>VLOOKUP(A67,Roster!A:B,2,FALSE)</f>
        <v>#N/A</v>
      </c>
      <c r="C67" s="219"/>
      <c r="D67" s="219"/>
      <c r="E67" s="219"/>
      <c r="F67" s="219"/>
      <c r="G67" s="219"/>
      <c r="H67" s="219"/>
      <c r="I67" s="219"/>
      <c r="J67" s="219"/>
      <c r="K67" s="219"/>
      <c r="L67" s="402"/>
      <c r="M67" s="402"/>
      <c r="N67" s="272">
        <f t="shared" ref="N67:N78" si="3">(C67*C$1)+(D67*D$1)+(E67*E$1)+(F67*F$1)+(G67*G$1)+(H67*H$1)+(I67*I$1)+(J67*J$1)+(K67*K$1)+(L67*L$1)+(M67*M$1)</f>
        <v>0</v>
      </c>
      <c r="O67" s="223"/>
      <c r="P67" s="223"/>
    </row>
    <row r="68" spans="1:16" s="220" customFormat="1" ht="18" customHeight="1" x14ac:dyDescent="0.2">
      <c r="A68" s="295"/>
      <c r="B68" s="447" t="e">
        <f>VLOOKUP(A68,Roster!A:B,2,FALSE)</f>
        <v>#N/A</v>
      </c>
      <c r="C68" s="218"/>
      <c r="D68" s="218"/>
      <c r="E68" s="218"/>
      <c r="F68" s="218"/>
      <c r="G68" s="218"/>
      <c r="H68" s="218"/>
      <c r="I68" s="218"/>
      <c r="J68" s="218"/>
      <c r="K68" s="218"/>
      <c r="L68" s="401"/>
      <c r="M68" s="401"/>
      <c r="N68" s="271">
        <f t="shared" si="3"/>
        <v>0</v>
      </c>
      <c r="O68" s="222"/>
      <c r="P68" s="222"/>
    </row>
    <row r="69" spans="1:16" s="220" customFormat="1" ht="18" customHeight="1" x14ac:dyDescent="0.2">
      <c r="A69" s="297"/>
      <c r="B69" s="448" t="e">
        <f>VLOOKUP(A69,Roster!A:B,2,FALSE)</f>
        <v>#N/A</v>
      </c>
      <c r="C69" s="219"/>
      <c r="D69" s="219"/>
      <c r="E69" s="219"/>
      <c r="F69" s="219"/>
      <c r="G69" s="219"/>
      <c r="H69" s="219"/>
      <c r="I69" s="219"/>
      <c r="J69" s="219"/>
      <c r="K69" s="219"/>
      <c r="L69" s="402"/>
      <c r="M69" s="402"/>
      <c r="N69" s="272">
        <f t="shared" si="3"/>
        <v>0</v>
      </c>
      <c r="O69" s="223"/>
      <c r="P69" s="223"/>
    </row>
    <row r="70" spans="1:16" s="220" customFormat="1" ht="18" customHeight="1" x14ac:dyDescent="0.2">
      <c r="A70" s="295"/>
      <c r="B70" s="447" t="e">
        <f>VLOOKUP(A70,Roster!A:B,2,FALSE)</f>
        <v>#N/A</v>
      </c>
      <c r="C70" s="218"/>
      <c r="D70" s="218"/>
      <c r="E70" s="218"/>
      <c r="F70" s="218"/>
      <c r="G70" s="218"/>
      <c r="H70" s="218"/>
      <c r="I70" s="218"/>
      <c r="J70" s="218"/>
      <c r="K70" s="218"/>
      <c r="L70" s="401"/>
      <c r="M70" s="401"/>
      <c r="N70" s="271">
        <f t="shared" si="3"/>
        <v>0</v>
      </c>
      <c r="O70" s="222"/>
      <c r="P70" s="222"/>
    </row>
    <row r="71" spans="1:16" s="220" customFormat="1" ht="18" customHeight="1" x14ac:dyDescent="0.2">
      <c r="A71" s="297"/>
      <c r="B71" s="448" t="e">
        <f>VLOOKUP(A71,Roster!A:B,2,FALSE)</f>
        <v>#N/A</v>
      </c>
      <c r="C71" s="219"/>
      <c r="D71" s="219"/>
      <c r="E71" s="219"/>
      <c r="F71" s="219"/>
      <c r="G71" s="219"/>
      <c r="H71" s="219"/>
      <c r="I71" s="219"/>
      <c r="J71" s="219"/>
      <c r="K71" s="219"/>
      <c r="L71" s="402"/>
      <c r="M71" s="402"/>
      <c r="N71" s="272">
        <f t="shared" si="3"/>
        <v>0</v>
      </c>
      <c r="O71" s="223"/>
      <c r="P71" s="223"/>
    </row>
    <row r="72" spans="1:16" s="220" customFormat="1" ht="18" customHeight="1" x14ac:dyDescent="0.2">
      <c r="A72" s="295"/>
      <c r="B72" s="447" t="e">
        <f>VLOOKUP(A72,Roster!A:B,2,FALSE)</f>
        <v>#N/A</v>
      </c>
      <c r="C72" s="218"/>
      <c r="D72" s="218"/>
      <c r="E72" s="218"/>
      <c r="F72" s="218"/>
      <c r="G72" s="218"/>
      <c r="H72" s="218"/>
      <c r="I72" s="218"/>
      <c r="J72" s="218"/>
      <c r="K72" s="218"/>
      <c r="L72" s="401"/>
      <c r="M72" s="401"/>
      <c r="N72" s="271">
        <f t="shared" si="3"/>
        <v>0</v>
      </c>
      <c r="O72" s="222"/>
      <c r="P72" s="222"/>
    </row>
    <row r="73" spans="1:16" s="220" customFormat="1" ht="18" customHeight="1" x14ac:dyDescent="0.2">
      <c r="A73" s="297"/>
      <c r="B73" s="448" t="e">
        <f>VLOOKUP(A73,Roster!A:B,2,FALSE)</f>
        <v>#N/A</v>
      </c>
      <c r="C73" s="219"/>
      <c r="D73" s="219"/>
      <c r="E73" s="219"/>
      <c r="F73" s="219"/>
      <c r="G73" s="219"/>
      <c r="H73" s="219"/>
      <c r="I73" s="219"/>
      <c r="J73" s="219"/>
      <c r="K73" s="219"/>
      <c r="L73" s="402"/>
      <c r="M73" s="402"/>
      <c r="N73" s="272">
        <f t="shared" si="3"/>
        <v>0</v>
      </c>
      <c r="O73" s="223"/>
      <c r="P73" s="223"/>
    </row>
    <row r="74" spans="1:16" s="220" customFormat="1" ht="18" customHeight="1" x14ac:dyDescent="0.2">
      <c r="A74" s="295"/>
      <c r="B74" s="447" t="e">
        <f>VLOOKUP(A74,Roster!A:B,2,FALSE)</f>
        <v>#N/A</v>
      </c>
      <c r="C74" s="218"/>
      <c r="D74" s="218"/>
      <c r="E74" s="218"/>
      <c r="F74" s="218"/>
      <c r="G74" s="218"/>
      <c r="H74" s="218"/>
      <c r="I74" s="218"/>
      <c r="J74" s="218"/>
      <c r="K74" s="218"/>
      <c r="L74" s="401"/>
      <c r="M74" s="401"/>
      <c r="N74" s="271">
        <f t="shared" si="3"/>
        <v>0</v>
      </c>
      <c r="O74" s="222"/>
      <c r="P74" s="222"/>
    </row>
    <row r="75" spans="1:16" s="220" customFormat="1" ht="18" customHeight="1" x14ac:dyDescent="0.2">
      <c r="A75" s="297"/>
      <c r="B75" s="448" t="e">
        <f>VLOOKUP(A75,Roster!A:B,2,FALSE)</f>
        <v>#N/A</v>
      </c>
      <c r="C75" s="219"/>
      <c r="D75" s="219"/>
      <c r="E75" s="219"/>
      <c r="F75" s="219"/>
      <c r="G75" s="219"/>
      <c r="H75" s="219"/>
      <c r="I75" s="219"/>
      <c r="J75" s="219"/>
      <c r="K75" s="219"/>
      <c r="L75" s="402"/>
      <c r="M75" s="402"/>
      <c r="N75" s="272">
        <f t="shared" si="3"/>
        <v>0</v>
      </c>
      <c r="O75" s="223"/>
      <c r="P75" s="223"/>
    </row>
    <row r="76" spans="1:16" s="220" customFormat="1" ht="18" customHeight="1" x14ac:dyDescent="0.2">
      <c r="A76" s="295"/>
      <c r="B76" s="447" t="e">
        <f>VLOOKUP(A76,Roster!A:B,2,FALSE)</f>
        <v>#N/A</v>
      </c>
      <c r="C76" s="218"/>
      <c r="D76" s="218"/>
      <c r="E76" s="218"/>
      <c r="F76" s="218"/>
      <c r="G76" s="218"/>
      <c r="H76" s="218"/>
      <c r="I76" s="218"/>
      <c r="J76" s="218"/>
      <c r="K76" s="218"/>
      <c r="L76" s="401"/>
      <c r="M76" s="401"/>
      <c r="N76" s="271">
        <f t="shared" si="3"/>
        <v>0</v>
      </c>
      <c r="O76" s="222"/>
      <c r="P76" s="222"/>
    </row>
    <row r="77" spans="1:16" s="220" customFormat="1" ht="18" customHeight="1" x14ac:dyDescent="0.2">
      <c r="A77" s="297"/>
      <c r="B77" s="448" t="e">
        <f>VLOOKUP(A77,Roster!A:B,2,FALSE)</f>
        <v>#N/A</v>
      </c>
      <c r="C77" s="219"/>
      <c r="D77" s="219"/>
      <c r="E77" s="219"/>
      <c r="F77" s="219"/>
      <c r="G77" s="219"/>
      <c r="H77" s="219"/>
      <c r="I77" s="219"/>
      <c r="J77" s="219"/>
      <c r="K77" s="219"/>
      <c r="L77" s="402"/>
      <c r="M77" s="402"/>
      <c r="N77" s="272">
        <f t="shared" si="3"/>
        <v>0</v>
      </c>
      <c r="O77" s="223"/>
      <c r="P77" s="223"/>
    </row>
    <row r="78" spans="1:16" s="220" customFormat="1" ht="18" hidden="1" customHeight="1" x14ac:dyDescent="0.2">
      <c r="A78" s="295"/>
      <c r="B78" s="447" t="e">
        <f>VLOOKUP(A78,Roster!A:B,2,FALSE)</f>
        <v>#N/A</v>
      </c>
      <c r="C78" s="218"/>
      <c r="D78" s="218"/>
      <c r="E78" s="218"/>
      <c r="F78" s="218"/>
      <c r="G78" s="218"/>
      <c r="H78" s="218"/>
      <c r="I78" s="218"/>
      <c r="J78" s="218"/>
      <c r="K78" s="218"/>
      <c r="L78" s="401"/>
      <c r="M78" s="401"/>
      <c r="N78" s="271">
        <f t="shared" si="3"/>
        <v>0</v>
      </c>
      <c r="O78" s="222"/>
      <c r="P78" s="222"/>
    </row>
    <row r="79" spans="1:16" s="220" customFormat="1" ht="18" hidden="1" customHeight="1" x14ac:dyDescent="0.2">
      <c r="A79" s="297"/>
      <c r="B79" s="449" t="e">
        <f>VLOOKUP(A79,Roster!A:B,2,FALSE)</f>
        <v>#N/A</v>
      </c>
      <c r="C79" s="219"/>
      <c r="D79" s="219"/>
      <c r="E79" s="219"/>
      <c r="F79" s="219"/>
      <c r="G79" s="219"/>
      <c r="H79" s="219"/>
      <c r="I79" s="219"/>
      <c r="J79" s="219"/>
      <c r="K79" s="219"/>
      <c r="L79" s="402"/>
      <c r="M79" s="402"/>
      <c r="N79" s="272">
        <f t="shared" ref="N79:N96" si="4">(C79*C$1)+(D79*D$1)+(E79*E$1)+(F79*F$1)+(G79*G$1)+(H79*H$1)+(I79*I$1)+(J79*J$1)+(K79*K$1)+(L79*L$1)+(M79*M$1)</f>
        <v>0</v>
      </c>
      <c r="O79" s="223"/>
      <c r="P79" s="223"/>
    </row>
    <row r="80" spans="1:16" ht="16" hidden="1" customHeight="1" x14ac:dyDescent="0.2">
      <c r="A80" s="295"/>
      <c r="B80" s="450" t="e">
        <f>VLOOKUP(A80,Roster!A:B,2,FALSE)</f>
        <v>#N/A</v>
      </c>
      <c r="C80" s="218"/>
      <c r="D80" s="218"/>
      <c r="E80" s="218"/>
      <c r="F80" s="218"/>
      <c r="G80" s="218"/>
      <c r="H80" s="218"/>
      <c r="I80" s="218"/>
      <c r="J80" s="218"/>
      <c r="K80" s="218"/>
      <c r="L80" s="401"/>
      <c r="M80" s="401"/>
      <c r="N80" s="271">
        <f t="shared" si="4"/>
        <v>0</v>
      </c>
      <c r="O80" s="222"/>
      <c r="P80" s="222"/>
    </row>
    <row r="81" spans="1:16" ht="16" hidden="1" customHeight="1" x14ac:dyDescent="0.2">
      <c r="A81" s="297"/>
      <c r="B81" s="451" t="e">
        <f>VLOOKUP(A81,Roster!A:B,2,FALSE)</f>
        <v>#N/A</v>
      </c>
      <c r="C81" s="219"/>
      <c r="D81" s="219"/>
      <c r="E81" s="219"/>
      <c r="F81" s="219"/>
      <c r="G81" s="219"/>
      <c r="H81" s="219"/>
      <c r="I81" s="219"/>
      <c r="J81" s="219"/>
      <c r="K81" s="219"/>
      <c r="L81" s="402"/>
      <c r="M81" s="402"/>
      <c r="N81" s="272">
        <f t="shared" si="4"/>
        <v>0</v>
      </c>
      <c r="O81" s="223"/>
      <c r="P81" s="223"/>
    </row>
    <row r="82" spans="1:16" ht="16" hidden="1" customHeight="1" x14ac:dyDescent="0.2">
      <c r="A82" s="295"/>
      <c r="B82" s="450" t="e">
        <f>VLOOKUP(A82,Roster!A:B,2,FALSE)</f>
        <v>#N/A</v>
      </c>
      <c r="C82" s="218"/>
      <c r="D82" s="218"/>
      <c r="E82" s="218"/>
      <c r="F82" s="218"/>
      <c r="G82" s="218"/>
      <c r="H82" s="218"/>
      <c r="I82" s="218"/>
      <c r="J82" s="218"/>
      <c r="K82" s="218"/>
      <c r="L82" s="401"/>
      <c r="M82" s="401"/>
      <c r="N82" s="271">
        <f t="shared" si="4"/>
        <v>0</v>
      </c>
      <c r="O82" s="222"/>
      <c r="P82" s="222"/>
    </row>
    <row r="83" spans="1:16" ht="16" hidden="1" customHeight="1" x14ac:dyDescent="0.2">
      <c r="A83" s="297"/>
      <c r="B83" s="451" t="e">
        <f>VLOOKUP(A83,Roster!A:B,2,FALSE)</f>
        <v>#N/A</v>
      </c>
      <c r="C83" s="219"/>
      <c r="D83" s="219"/>
      <c r="E83" s="219"/>
      <c r="F83" s="219"/>
      <c r="G83" s="219"/>
      <c r="H83" s="219"/>
      <c r="I83" s="219"/>
      <c r="J83" s="219"/>
      <c r="K83" s="219"/>
      <c r="L83" s="402"/>
      <c r="M83" s="402"/>
      <c r="N83" s="272">
        <f t="shared" si="4"/>
        <v>0</v>
      </c>
      <c r="O83" s="223"/>
      <c r="P83" s="223"/>
    </row>
    <row r="84" spans="1:16" ht="16" hidden="1" customHeight="1" x14ac:dyDescent="0.2">
      <c r="A84" s="295"/>
      <c r="B84" s="450" t="e">
        <f>VLOOKUP(A84,Roster!A:B,2,FALSE)</f>
        <v>#N/A</v>
      </c>
      <c r="C84" s="218"/>
      <c r="D84" s="218"/>
      <c r="E84" s="218"/>
      <c r="F84" s="218"/>
      <c r="G84" s="218"/>
      <c r="H84" s="218"/>
      <c r="I84" s="218"/>
      <c r="J84" s="218"/>
      <c r="K84" s="218"/>
      <c r="L84" s="401"/>
      <c r="M84" s="401"/>
      <c r="N84" s="271">
        <f t="shared" si="4"/>
        <v>0</v>
      </c>
      <c r="O84" s="222"/>
      <c r="P84" s="222"/>
    </row>
    <row r="85" spans="1:16" ht="16" hidden="1" customHeight="1" x14ac:dyDescent="0.2">
      <c r="A85" s="297"/>
      <c r="B85" s="451" t="e">
        <f>VLOOKUP(A85,Roster!A:B,2,FALSE)</f>
        <v>#N/A</v>
      </c>
      <c r="C85" s="219"/>
      <c r="D85" s="219"/>
      <c r="E85" s="219"/>
      <c r="F85" s="219"/>
      <c r="G85" s="219"/>
      <c r="H85" s="219"/>
      <c r="I85" s="219"/>
      <c r="J85" s="219"/>
      <c r="K85" s="219"/>
      <c r="L85" s="402"/>
      <c r="M85" s="402"/>
      <c r="N85" s="272">
        <f t="shared" si="4"/>
        <v>0</v>
      </c>
      <c r="O85" s="223"/>
      <c r="P85" s="223"/>
    </row>
    <row r="86" spans="1:16" ht="16" hidden="1" customHeight="1" x14ac:dyDescent="0.2">
      <c r="A86" s="295"/>
      <c r="B86" s="450" t="e">
        <f>VLOOKUP(A86,Roster!A:B,2,FALSE)</f>
        <v>#N/A</v>
      </c>
      <c r="C86" s="218"/>
      <c r="D86" s="218"/>
      <c r="E86" s="218"/>
      <c r="F86" s="218"/>
      <c r="G86" s="218"/>
      <c r="H86" s="218"/>
      <c r="I86" s="218"/>
      <c r="J86" s="218"/>
      <c r="K86" s="218"/>
      <c r="L86" s="401"/>
      <c r="M86" s="401"/>
      <c r="N86" s="271">
        <f t="shared" si="4"/>
        <v>0</v>
      </c>
      <c r="O86" s="222"/>
      <c r="P86" s="222"/>
    </row>
    <row r="87" spans="1:16" ht="16" hidden="1" customHeight="1" x14ac:dyDescent="0.2">
      <c r="A87" s="297"/>
      <c r="B87" s="451" t="e">
        <f>VLOOKUP(A87,Roster!A:B,2,FALSE)</f>
        <v>#N/A</v>
      </c>
      <c r="C87" s="219"/>
      <c r="D87" s="219"/>
      <c r="E87" s="219"/>
      <c r="F87" s="219"/>
      <c r="G87" s="219"/>
      <c r="H87" s="219"/>
      <c r="I87" s="219"/>
      <c r="J87" s="219"/>
      <c r="K87" s="219"/>
      <c r="L87" s="402"/>
      <c r="M87" s="402"/>
      <c r="N87" s="272">
        <f t="shared" si="4"/>
        <v>0</v>
      </c>
      <c r="O87" s="223"/>
      <c r="P87" s="223"/>
    </row>
    <row r="88" spans="1:16" ht="16" hidden="1" customHeight="1" x14ac:dyDescent="0.2">
      <c r="A88" s="295"/>
      <c r="B88" s="450" t="e">
        <f>VLOOKUP(A88,Roster!A:B,2,FALSE)</f>
        <v>#N/A</v>
      </c>
      <c r="C88" s="218"/>
      <c r="D88" s="218"/>
      <c r="E88" s="218"/>
      <c r="F88" s="218"/>
      <c r="G88" s="218"/>
      <c r="H88" s="218"/>
      <c r="I88" s="218"/>
      <c r="J88" s="218"/>
      <c r="K88" s="218"/>
      <c r="L88" s="401"/>
      <c r="M88" s="401"/>
      <c r="N88" s="271">
        <f t="shared" si="4"/>
        <v>0</v>
      </c>
      <c r="O88" s="222"/>
      <c r="P88" s="222"/>
    </row>
    <row r="89" spans="1:16" ht="16" hidden="1" customHeight="1" x14ac:dyDescent="0.2">
      <c r="A89" s="297"/>
      <c r="B89" s="451" t="e">
        <f>VLOOKUP(A89,Roster!A:B,2,FALSE)</f>
        <v>#N/A</v>
      </c>
      <c r="C89" s="219"/>
      <c r="D89" s="219"/>
      <c r="E89" s="219"/>
      <c r="F89" s="219"/>
      <c r="G89" s="219"/>
      <c r="H89" s="219"/>
      <c r="I89" s="219"/>
      <c r="J89" s="219"/>
      <c r="K89" s="219"/>
      <c r="L89" s="402"/>
      <c r="M89" s="402"/>
      <c r="N89" s="272">
        <f t="shared" si="4"/>
        <v>0</v>
      </c>
      <c r="O89" s="223"/>
      <c r="P89" s="223"/>
    </row>
    <row r="90" spans="1:16" ht="16" hidden="1" customHeight="1" x14ac:dyDescent="0.2">
      <c r="A90" s="295"/>
      <c r="B90" s="450" t="e">
        <f>VLOOKUP(A90,Roster!A:B,2,FALSE)</f>
        <v>#N/A</v>
      </c>
      <c r="C90" s="218"/>
      <c r="D90" s="218"/>
      <c r="E90" s="218"/>
      <c r="F90" s="218"/>
      <c r="G90" s="218"/>
      <c r="H90" s="218"/>
      <c r="I90" s="218"/>
      <c r="J90" s="218"/>
      <c r="K90" s="218"/>
      <c r="L90" s="401"/>
      <c r="M90" s="401"/>
      <c r="N90" s="271">
        <f t="shared" si="4"/>
        <v>0</v>
      </c>
      <c r="O90" s="222"/>
      <c r="P90" s="222"/>
    </row>
    <row r="91" spans="1:16" ht="16" hidden="1" customHeight="1" x14ac:dyDescent="0.2">
      <c r="A91" s="297"/>
      <c r="B91" s="451" t="e">
        <f>VLOOKUP(A91,Roster!A:B,2,FALSE)</f>
        <v>#N/A</v>
      </c>
      <c r="C91" s="219"/>
      <c r="D91" s="219"/>
      <c r="E91" s="219"/>
      <c r="F91" s="219"/>
      <c r="G91" s="219"/>
      <c r="H91" s="219"/>
      <c r="I91" s="219"/>
      <c r="J91" s="219"/>
      <c r="K91" s="219"/>
      <c r="L91" s="402"/>
      <c r="M91" s="402"/>
      <c r="N91" s="272">
        <f t="shared" si="4"/>
        <v>0</v>
      </c>
      <c r="O91" s="223"/>
      <c r="P91" s="223"/>
    </row>
    <row r="92" spans="1:16" ht="16" hidden="1" customHeight="1" x14ac:dyDescent="0.2">
      <c r="A92" s="295"/>
      <c r="B92" s="450" t="e">
        <f>VLOOKUP(A92,Roster!A:B,2,FALSE)</f>
        <v>#N/A</v>
      </c>
      <c r="C92" s="218"/>
      <c r="D92" s="218"/>
      <c r="E92" s="218"/>
      <c r="F92" s="218"/>
      <c r="G92" s="218"/>
      <c r="H92" s="218"/>
      <c r="I92" s="218"/>
      <c r="J92" s="218"/>
      <c r="K92" s="218"/>
      <c r="L92" s="401"/>
      <c r="M92" s="401"/>
      <c r="N92" s="271">
        <f t="shared" si="4"/>
        <v>0</v>
      </c>
      <c r="O92" s="222"/>
      <c r="P92" s="222"/>
    </row>
    <row r="93" spans="1:16" ht="16" hidden="1" customHeight="1" x14ac:dyDescent="0.2">
      <c r="A93" s="297"/>
      <c r="B93" s="451" t="e">
        <f>VLOOKUP(A93,Roster!A:B,2,FALSE)</f>
        <v>#N/A</v>
      </c>
      <c r="C93" s="219"/>
      <c r="D93" s="219"/>
      <c r="E93" s="219"/>
      <c r="F93" s="219"/>
      <c r="G93" s="219"/>
      <c r="H93" s="219"/>
      <c r="I93" s="219"/>
      <c r="J93" s="219"/>
      <c r="K93" s="219"/>
      <c r="L93" s="402"/>
      <c r="M93" s="402"/>
      <c r="N93" s="272">
        <f t="shared" si="4"/>
        <v>0</v>
      </c>
      <c r="O93" s="223"/>
      <c r="P93" s="223"/>
    </row>
    <row r="94" spans="1:16" ht="16" hidden="1" customHeight="1" x14ac:dyDescent="0.2">
      <c r="A94" s="295"/>
      <c r="B94" s="450" t="e">
        <f>VLOOKUP(A94,Roster!A:B,2,FALSE)</f>
        <v>#N/A</v>
      </c>
      <c r="C94" s="218"/>
      <c r="D94" s="218"/>
      <c r="E94" s="218"/>
      <c r="F94" s="218"/>
      <c r="G94" s="218"/>
      <c r="H94" s="218"/>
      <c r="I94" s="218"/>
      <c r="J94" s="218"/>
      <c r="K94" s="218"/>
      <c r="L94" s="401"/>
      <c r="M94" s="401"/>
      <c r="N94" s="271">
        <f t="shared" si="4"/>
        <v>0</v>
      </c>
      <c r="O94" s="222"/>
      <c r="P94" s="222"/>
    </row>
    <row r="95" spans="1:16" ht="16" hidden="1" customHeight="1" x14ac:dyDescent="0.2">
      <c r="A95" s="297"/>
      <c r="B95" s="451" t="e">
        <f>VLOOKUP(A95,Roster!A:B,2,FALSE)</f>
        <v>#N/A</v>
      </c>
      <c r="C95" s="219"/>
      <c r="D95" s="219"/>
      <c r="E95" s="219"/>
      <c r="F95" s="219"/>
      <c r="G95" s="219"/>
      <c r="H95" s="219"/>
      <c r="I95" s="219"/>
      <c r="J95" s="219"/>
      <c r="K95" s="219"/>
      <c r="L95" s="402"/>
      <c r="M95" s="402"/>
      <c r="N95" s="272">
        <f t="shared" si="4"/>
        <v>0</v>
      </c>
      <c r="O95" s="223"/>
      <c r="P95" s="223"/>
    </row>
    <row r="96" spans="1:16" ht="16" hidden="1" customHeight="1" x14ac:dyDescent="0.2">
      <c r="A96" s="295"/>
      <c r="B96" s="450" t="e">
        <f>VLOOKUP(A96,Roster!A:B,2,FALSE)</f>
        <v>#N/A</v>
      </c>
      <c r="C96" s="218"/>
      <c r="D96" s="218"/>
      <c r="E96" s="218"/>
      <c r="F96" s="218"/>
      <c r="G96" s="218"/>
      <c r="H96" s="218"/>
      <c r="I96" s="218"/>
      <c r="J96" s="218"/>
      <c r="K96" s="218"/>
      <c r="L96" s="401"/>
      <c r="M96" s="401"/>
      <c r="N96" s="271">
        <f t="shared" si="4"/>
        <v>0</v>
      </c>
      <c r="O96" s="222"/>
      <c r="P96" s="222"/>
    </row>
    <row r="97" spans="1:16" ht="16" hidden="1" customHeight="1" x14ac:dyDescent="0.2">
      <c r="A97" s="297"/>
      <c r="B97" s="451" t="e">
        <f>VLOOKUP(A97,Roster!A:B,2,FALSE)</f>
        <v>#N/A</v>
      </c>
      <c r="C97" s="219"/>
      <c r="D97" s="219"/>
      <c r="E97" s="219"/>
      <c r="F97" s="219"/>
      <c r="G97" s="219"/>
      <c r="H97" s="219"/>
      <c r="I97" s="219"/>
      <c r="J97" s="219"/>
      <c r="K97" s="219"/>
      <c r="L97" s="402"/>
      <c r="M97" s="402"/>
      <c r="N97" s="272">
        <f t="shared" ref="N97:N160" si="5">(C97*C$1)+(D97*D$1)+(E97*E$1)+(F97*F$1)+(G97*G$1)+(H97*H$1)+(I97*I$1)+(J97*J$1)+(K97*K$1)+(L97*L$1)+(M97*M$1)</f>
        <v>0</v>
      </c>
      <c r="O97" s="223"/>
      <c r="P97" s="223"/>
    </row>
    <row r="98" spans="1:16" ht="16" hidden="1" customHeight="1" x14ac:dyDescent="0.2">
      <c r="A98" s="295"/>
      <c r="B98" s="450" t="e">
        <f>VLOOKUP(A98,Roster!A:B,2,FALSE)</f>
        <v>#N/A</v>
      </c>
      <c r="C98" s="218"/>
      <c r="D98" s="218"/>
      <c r="E98" s="218"/>
      <c r="F98" s="218"/>
      <c r="G98" s="218"/>
      <c r="H98" s="218"/>
      <c r="I98" s="218"/>
      <c r="J98" s="218"/>
      <c r="K98" s="218"/>
      <c r="L98" s="401"/>
      <c r="M98" s="401"/>
      <c r="N98" s="271">
        <f t="shared" si="5"/>
        <v>0</v>
      </c>
      <c r="O98" s="222"/>
      <c r="P98" s="222"/>
    </row>
    <row r="99" spans="1:16" ht="16" hidden="1" customHeight="1" x14ac:dyDescent="0.2">
      <c r="A99" s="297"/>
      <c r="B99" s="451" t="e">
        <f>VLOOKUP(A99,Roster!A:B,2,FALSE)</f>
        <v>#N/A</v>
      </c>
      <c r="C99" s="219"/>
      <c r="D99" s="219"/>
      <c r="E99" s="219"/>
      <c r="F99" s="219"/>
      <c r="G99" s="219"/>
      <c r="H99" s="219"/>
      <c r="I99" s="219"/>
      <c r="J99" s="219"/>
      <c r="K99" s="219"/>
      <c r="L99" s="402"/>
      <c r="M99" s="402"/>
      <c r="N99" s="272">
        <f t="shared" si="5"/>
        <v>0</v>
      </c>
      <c r="O99" s="223"/>
      <c r="P99" s="223"/>
    </row>
    <row r="100" spans="1:16" ht="16" hidden="1" customHeight="1" x14ac:dyDescent="0.2">
      <c r="A100" s="295"/>
      <c r="B100" s="450" t="e">
        <f>VLOOKUP(A100,Roster!A:B,2,FALSE)</f>
        <v>#N/A</v>
      </c>
      <c r="C100" s="218"/>
      <c r="D100" s="218"/>
      <c r="E100" s="218"/>
      <c r="F100" s="218"/>
      <c r="G100" s="218"/>
      <c r="H100" s="218"/>
      <c r="I100" s="218"/>
      <c r="J100" s="218"/>
      <c r="K100" s="218"/>
      <c r="L100" s="401"/>
      <c r="M100" s="401"/>
      <c r="N100" s="271">
        <f t="shared" si="5"/>
        <v>0</v>
      </c>
      <c r="O100" s="222"/>
      <c r="P100" s="222"/>
    </row>
    <row r="101" spans="1:16" ht="16" hidden="1" customHeight="1" x14ac:dyDescent="0.2">
      <c r="A101" s="297"/>
      <c r="B101" s="451" t="e">
        <f>VLOOKUP(A101,Roster!A:B,2,FALSE)</f>
        <v>#N/A</v>
      </c>
      <c r="C101" s="219"/>
      <c r="D101" s="219"/>
      <c r="E101" s="219"/>
      <c r="F101" s="219"/>
      <c r="G101" s="219"/>
      <c r="H101" s="219"/>
      <c r="I101" s="219"/>
      <c r="J101" s="219"/>
      <c r="K101" s="219"/>
      <c r="L101" s="402"/>
      <c r="M101" s="402"/>
      <c r="N101" s="272">
        <f t="shared" si="5"/>
        <v>0</v>
      </c>
      <c r="O101" s="223"/>
      <c r="P101" s="223"/>
    </row>
    <row r="102" spans="1:16" ht="16" hidden="1" customHeight="1" x14ac:dyDescent="0.2">
      <c r="A102" s="295"/>
      <c r="B102" s="450" t="e">
        <f>VLOOKUP(A102,Roster!A:B,2,FALSE)</f>
        <v>#N/A</v>
      </c>
      <c r="C102" s="218"/>
      <c r="D102" s="218"/>
      <c r="E102" s="218"/>
      <c r="F102" s="218"/>
      <c r="G102" s="218"/>
      <c r="H102" s="218"/>
      <c r="I102" s="218"/>
      <c r="J102" s="218"/>
      <c r="K102" s="218"/>
      <c r="L102" s="401"/>
      <c r="M102" s="401"/>
      <c r="N102" s="271">
        <f t="shared" si="5"/>
        <v>0</v>
      </c>
      <c r="O102" s="222"/>
      <c r="P102" s="222"/>
    </row>
    <row r="103" spans="1:16" ht="16" hidden="1" customHeight="1" x14ac:dyDescent="0.2">
      <c r="A103" s="297"/>
      <c r="B103" s="451" t="e">
        <f>VLOOKUP(A103,Roster!A:B,2,FALSE)</f>
        <v>#N/A</v>
      </c>
      <c r="C103" s="219"/>
      <c r="D103" s="219"/>
      <c r="E103" s="219"/>
      <c r="F103" s="219"/>
      <c r="G103" s="219"/>
      <c r="H103" s="219"/>
      <c r="I103" s="219"/>
      <c r="J103" s="219"/>
      <c r="K103" s="219"/>
      <c r="L103" s="402"/>
      <c r="M103" s="402"/>
      <c r="N103" s="272">
        <f t="shared" si="5"/>
        <v>0</v>
      </c>
      <c r="O103" s="223"/>
      <c r="P103" s="223"/>
    </row>
    <row r="104" spans="1:16" ht="16" hidden="1" customHeight="1" x14ac:dyDescent="0.2">
      <c r="A104" s="295"/>
      <c r="B104" s="450" t="e">
        <f>VLOOKUP(A104,Roster!A:B,2,FALSE)</f>
        <v>#N/A</v>
      </c>
      <c r="C104" s="218"/>
      <c r="D104" s="218"/>
      <c r="E104" s="218"/>
      <c r="F104" s="218"/>
      <c r="G104" s="218"/>
      <c r="H104" s="218"/>
      <c r="I104" s="218"/>
      <c r="J104" s="218"/>
      <c r="K104" s="218"/>
      <c r="L104" s="401"/>
      <c r="M104" s="401"/>
      <c r="N104" s="271">
        <f t="shared" si="5"/>
        <v>0</v>
      </c>
      <c r="O104" s="222"/>
      <c r="P104" s="222"/>
    </row>
    <row r="105" spans="1:16" ht="16" hidden="1" customHeight="1" x14ac:dyDescent="0.2">
      <c r="A105" s="297"/>
      <c r="B105" s="451" t="e">
        <f>VLOOKUP(A105,Roster!A:B,2,FALSE)</f>
        <v>#N/A</v>
      </c>
      <c r="C105" s="219"/>
      <c r="D105" s="219"/>
      <c r="E105" s="219"/>
      <c r="F105" s="219"/>
      <c r="G105" s="219"/>
      <c r="H105" s="219"/>
      <c r="I105" s="219"/>
      <c r="J105" s="219"/>
      <c r="K105" s="219"/>
      <c r="L105" s="402"/>
      <c r="M105" s="402"/>
      <c r="N105" s="272">
        <f t="shared" si="5"/>
        <v>0</v>
      </c>
      <c r="O105" s="223"/>
      <c r="P105" s="223"/>
    </row>
    <row r="106" spans="1:16" ht="16" hidden="1" customHeight="1" x14ac:dyDescent="0.2">
      <c r="A106" s="295"/>
      <c r="B106" s="450" t="e">
        <f>VLOOKUP(A106,Roster!A:B,2,FALSE)</f>
        <v>#N/A</v>
      </c>
      <c r="C106" s="218"/>
      <c r="D106" s="218"/>
      <c r="E106" s="218"/>
      <c r="F106" s="218"/>
      <c r="G106" s="218"/>
      <c r="H106" s="218"/>
      <c r="I106" s="218"/>
      <c r="J106" s="218"/>
      <c r="K106" s="218"/>
      <c r="L106" s="401"/>
      <c r="M106" s="401"/>
      <c r="N106" s="271">
        <f t="shared" si="5"/>
        <v>0</v>
      </c>
      <c r="O106" s="222"/>
      <c r="P106" s="222"/>
    </row>
    <row r="107" spans="1:16" ht="16" hidden="1" customHeight="1" x14ac:dyDescent="0.2">
      <c r="A107" s="297"/>
      <c r="B107" s="451" t="e">
        <f>VLOOKUP(A107,Roster!A:B,2,FALSE)</f>
        <v>#N/A</v>
      </c>
      <c r="C107" s="219"/>
      <c r="D107" s="219"/>
      <c r="E107" s="219"/>
      <c r="F107" s="219"/>
      <c r="G107" s="219"/>
      <c r="H107" s="219"/>
      <c r="I107" s="219"/>
      <c r="J107" s="219"/>
      <c r="K107" s="219"/>
      <c r="L107" s="402"/>
      <c r="M107" s="402"/>
      <c r="N107" s="272">
        <f t="shared" si="5"/>
        <v>0</v>
      </c>
      <c r="O107" s="223"/>
      <c r="P107" s="223"/>
    </row>
    <row r="108" spans="1:16" ht="16" hidden="1" customHeight="1" x14ac:dyDescent="0.2">
      <c r="A108" s="295"/>
      <c r="B108" s="450" t="e">
        <f>VLOOKUP(A108,Roster!A:B,2,FALSE)</f>
        <v>#N/A</v>
      </c>
      <c r="C108" s="218"/>
      <c r="D108" s="218"/>
      <c r="E108" s="218"/>
      <c r="F108" s="218"/>
      <c r="G108" s="218"/>
      <c r="H108" s="218"/>
      <c r="I108" s="218"/>
      <c r="J108" s="218"/>
      <c r="K108" s="218"/>
      <c r="L108" s="401"/>
      <c r="M108" s="401"/>
      <c r="N108" s="271">
        <f t="shared" si="5"/>
        <v>0</v>
      </c>
      <c r="O108" s="222"/>
      <c r="P108" s="222"/>
    </row>
    <row r="109" spans="1:16" ht="16" hidden="1" customHeight="1" x14ac:dyDescent="0.2">
      <c r="A109" s="297"/>
      <c r="B109" s="451" t="e">
        <f>VLOOKUP(A109,Roster!A:B,2,FALSE)</f>
        <v>#N/A</v>
      </c>
      <c r="C109" s="219"/>
      <c r="D109" s="219"/>
      <c r="E109" s="219"/>
      <c r="F109" s="219"/>
      <c r="G109" s="219"/>
      <c r="H109" s="219"/>
      <c r="I109" s="219"/>
      <c r="J109" s="219"/>
      <c r="K109" s="219"/>
      <c r="L109" s="402"/>
      <c r="M109" s="402"/>
      <c r="N109" s="272">
        <f t="shared" si="5"/>
        <v>0</v>
      </c>
      <c r="O109" s="223"/>
      <c r="P109" s="223"/>
    </row>
    <row r="110" spans="1:16" ht="16" hidden="1" customHeight="1" x14ac:dyDescent="0.2">
      <c r="A110" s="295"/>
      <c r="B110" s="450" t="e">
        <f>VLOOKUP(A110,Roster!A:B,2,FALSE)</f>
        <v>#N/A</v>
      </c>
      <c r="C110" s="218"/>
      <c r="D110" s="218"/>
      <c r="E110" s="218"/>
      <c r="F110" s="218"/>
      <c r="G110" s="218"/>
      <c r="H110" s="218"/>
      <c r="I110" s="218"/>
      <c r="J110" s="218"/>
      <c r="K110" s="218"/>
      <c r="L110" s="401"/>
      <c r="M110" s="401"/>
      <c r="N110" s="271">
        <f t="shared" si="5"/>
        <v>0</v>
      </c>
      <c r="O110" s="222"/>
      <c r="P110" s="222"/>
    </row>
    <row r="111" spans="1:16" ht="16" hidden="1" customHeight="1" x14ac:dyDescent="0.2">
      <c r="A111" s="297"/>
      <c r="B111" s="451" t="e">
        <f>VLOOKUP(A111,Roster!A:B,2,FALSE)</f>
        <v>#N/A</v>
      </c>
      <c r="C111" s="219"/>
      <c r="D111" s="219"/>
      <c r="E111" s="219"/>
      <c r="F111" s="219"/>
      <c r="G111" s="219"/>
      <c r="H111" s="219"/>
      <c r="I111" s="219"/>
      <c r="J111" s="219"/>
      <c r="K111" s="219"/>
      <c r="L111" s="402"/>
      <c r="M111" s="402"/>
      <c r="N111" s="272">
        <f t="shared" si="5"/>
        <v>0</v>
      </c>
      <c r="O111" s="223"/>
      <c r="P111" s="223"/>
    </row>
    <row r="112" spans="1:16" ht="16" hidden="1" customHeight="1" x14ac:dyDescent="0.2">
      <c r="A112" s="295"/>
      <c r="B112" s="450" t="e">
        <f>VLOOKUP(A112,Roster!A:B,2,FALSE)</f>
        <v>#N/A</v>
      </c>
      <c r="C112" s="218"/>
      <c r="D112" s="218"/>
      <c r="E112" s="218"/>
      <c r="F112" s="218"/>
      <c r="G112" s="218"/>
      <c r="H112" s="218"/>
      <c r="I112" s="218"/>
      <c r="J112" s="218"/>
      <c r="K112" s="218"/>
      <c r="L112" s="401"/>
      <c r="M112" s="401"/>
      <c r="N112" s="271">
        <f t="shared" si="5"/>
        <v>0</v>
      </c>
      <c r="O112" s="222"/>
      <c r="P112" s="222"/>
    </row>
    <row r="113" spans="1:16" ht="16" hidden="1" customHeight="1" x14ac:dyDescent="0.2">
      <c r="A113" s="297"/>
      <c r="B113" s="451" t="e">
        <f>VLOOKUP(A113,Roster!A:B,2,FALSE)</f>
        <v>#N/A</v>
      </c>
      <c r="C113" s="219"/>
      <c r="D113" s="219"/>
      <c r="E113" s="219"/>
      <c r="F113" s="219"/>
      <c r="G113" s="219"/>
      <c r="H113" s="219"/>
      <c r="I113" s="219"/>
      <c r="J113" s="219"/>
      <c r="K113" s="219"/>
      <c r="L113" s="402"/>
      <c r="M113" s="402"/>
      <c r="N113" s="272">
        <f t="shared" si="5"/>
        <v>0</v>
      </c>
      <c r="O113" s="223"/>
      <c r="P113" s="223"/>
    </row>
    <row r="114" spans="1:16" ht="16" hidden="1" customHeight="1" x14ac:dyDescent="0.2">
      <c r="A114" s="295"/>
      <c r="B114" s="450" t="e">
        <f>VLOOKUP(A114,Roster!A:B,2,FALSE)</f>
        <v>#N/A</v>
      </c>
      <c r="C114" s="218"/>
      <c r="D114" s="218"/>
      <c r="E114" s="218"/>
      <c r="F114" s="218"/>
      <c r="G114" s="218"/>
      <c r="H114" s="218"/>
      <c r="I114" s="218"/>
      <c r="J114" s="218"/>
      <c r="K114" s="218"/>
      <c r="L114" s="401"/>
      <c r="M114" s="401"/>
      <c r="N114" s="271">
        <f t="shared" si="5"/>
        <v>0</v>
      </c>
      <c r="O114" s="222"/>
      <c r="P114" s="222"/>
    </row>
    <row r="115" spans="1:16" ht="16" hidden="1" customHeight="1" x14ac:dyDescent="0.2">
      <c r="A115" s="297"/>
      <c r="B115" s="451" t="e">
        <f>VLOOKUP(A115,Roster!A:B,2,FALSE)</f>
        <v>#N/A</v>
      </c>
      <c r="C115" s="219"/>
      <c r="D115" s="219"/>
      <c r="E115" s="219"/>
      <c r="F115" s="219"/>
      <c r="G115" s="219"/>
      <c r="H115" s="219"/>
      <c r="I115" s="219"/>
      <c r="J115" s="219"/>
      <c r="K115" s="219"/>
      <c r="L115" s="402"/>
      <c r="M115" s="402"/>
      <c r="N115" s="272">
        <f t="shared" si="5"/>
        <v>0</v>
      </c>
      <c r="O115" s="223"/>
      <c r="P115" s="223"/>
    </row>
    <row r="116" spans="1:16" ht="16" hidden="1" customHeight="1" x14ac:dyDescent="0.2">
      <c r="A116" s="295"/>
      <c r="B116" s="450" t="e">
        <f>VLOOKUP(A116,Roster!A:B,2,FALSE)</f>
        <v>#N/A</v>
      </c>
      <c r="C116" s="218"/>
      <c r="D116" s="218"/>
      <c r="E116" s="218"/>
      <c r="F116" s="218"/>
      <c r="G116" s="218"/>
      <c r="H116" s="218"/>
      <c r="I116" s="218"/>
      <c r="J116" s="218"/>
      <c r="K116" s="218"/>
      <c r="L116" s="401"/>
      <c r="M116" s="401"/>
      <c r="N116" s="271">
        <f t="shared" si="5"/>
        <v>0</v>
      </c>
      <c r="O116" s="222"/>
      <c r="P116" s="222"/>
    </row>
    <row r="117" spans="1:16" ht="16" hidden="1" customHeight="1" x14ac:dyDescent="0.2">
      <c r="A117" s="297"/>
      <c r="B117" s="451" t="e">
        <f>VLOOKUP(A117,Roster!A:B,2,FALSE)</f>
        <v>#N/A</v>
      </c>
      <c r="C117" s="219"/>
      <c r="D117" s="219"/>
      <c r="E117" s="219"/>
      <c r="F117" s="219"/>
      <c r="G117" s="219"/>
      <c r="H117" s="219"/>
      <c r="I117" s="219"/>
      <c r="J117" s="219"/>
      <c r="K117" s="219"/>
      <c r="L117" s="402"/>
      <c r="M117" s="402"/>
      <c r="N117" s="272">
        <f t="shared" si="5"/>
        <v>0</v>
      </c>
      <c r="O117" s="223"/>
      <c r="P117" s="223"/>
    </row>
    <row r="118" spans="1:16" ht="16" hidden="1" customHeight="1" x14ac:dyDescent="0.2">
      <c r="A118" s="295"/>
      <c r="B118" s="450" t="e">
        <f>VLOOKUP(A118,Roster!A:B,2,FALSE)</f>
        <v>#N/A</v>
      </c>
      <c r="C118" s="218"/>
      <c r="D118" s="218"/>
      <c r="E118" s="218"/>
      <c r="F118" s="218"/>
      <c r="G118" s="218"/>
      <c r="H118" s="218"/>
      <c r="I118" s="218"/>
      <c r="J118" s="218"/>
      <c r="K118" s="218"/>
      <c r="L118" s="401"/>
      <c r="M118" s="401"/>
      <c r="N118" s="271">
        <f t="shared" si="5"/>
        <v>0</v>
      </c>
      <c r="O118" s="222"/>
      <c r="P118" s="222"/>
    </row>
    <row r="119" spans="1:16" ht="16" hidden="1" customHeight="1" x14ac:dyDescent="0.2">
      <c r="A119" s="297"/>
      <c r="B119" s="451" t="e">
        <f>VLOOKUP(A119,Roster!A:B,2,FALSE)</f>
        <v>#N/A</v>
      </c>
      <c r="C119" s="219"/>
      <c r="D119" s="219"/>
      <c r="E119" s="219"/>
      <c r="F119" s="219"/>
      <c r="G119" s="219"/>
      <c r="H119" s="219"/>
      <c r="I119" s="219"/>
      <c r="J119" s="219"/>
      <c r="K119" s="219"/>
      <c r="L119" s="402"/>
      <c r="M119" s="402"/>
      <c r="N119" s="272">
        <f t="shared" si="5"/>
        <v>0</v>
      </c>
      <c r="O119" s="223"/>
      <c r="P119" s="223"/>
    </row>
    <row r="120" spans="1:16" ht="16" hidden="1" customHeight="1" x14ac:dyDescent="0.2">
      <c r="A120" s="295"/>
      <c r="B120" s="450" t="e">
        <f>VLOOKUP(A120,Roster!A:B,2,FALSE)</f>
        <v>#N/A</v>
      </c>
      <c r="C120" s="218"/>
      <c r="D120" s="218"/>
      <c r="E120" s="218"/>
      <c r="F120" s="218"/>
      <c r="G120" s="218"/>
      <c r="H120" s="218"/>
      <c r="I120" s="218"/>
      <c r="J120" s="218"/>
      <c r="K120" s="218"/>
      <c r="L120" s="401"/>
      <c r="M120" s="401"/>
      <c r="N120" s="271">
        <f t="shared" si="5"/>
        <v>0</v>
      </c>
      <c r="O120" s="222"/>
      <c r="P120" s="222"/>
    </row>
    <row r="121" spans="1:16" ht="16" hidden="1" customHeight="1" x14ac:dyDescent="0.2">
      <c r="A121" s="297"/>
      <c r="B121" s="451" t="e">
        <f>VLOOKUP(A121,Roster!A:B,2,FALSE)</f>
        <v>#N/A</v>
      </c>
      <c r="C121" s="219"/>
      <c r="D121" s="219"/>
      <c r="E121" s="219"/>
      <c r="F121" s="219"/>
      <c r="G121" s="219"/>
      <c r="H121" s="219"/>
      <c r="I121" s="219"/>
      <c r="J121" s="219"/>
      <c r="K121" s="219"/>
      <c r="L121" s="402"/>
      <c r="M121" s="402"/>
      <c r="N121" s="272">
        <f t="shared" si="5"/>
        <v>0</v>
      </c>
      <c r="O121" s="223"/>
      <c r="P121" s="223"/>
    </row>
    <row r="122" spans="1:16" ht="16" hidden="1" customHeight="1" x14ac:dyDescent="0.2">
      <c r="A122" s="295"/>
      <c r="B122" s="450" t="e">
        <f>VLOOKUP(A122,Roster!A:B,2,FALSE)</f>
        <v>#N/A</v>
      </c>
      <c r="C122" s="218"/>
      <c r="D122" s="218"/>
      <c r="E122" s="218"/>
      <c r="F122" s="218"/>
      <c r="G122" s="218"/>
      <c r="H122" s="218"/>
      <c r="I122" s="218"/>
      <c r="J122" s="218"/>
      <c r="K122" s="218"/>
      <c r="L122" s="401"/>
      <c r="M122" s="401"/>
      <c r="N122" s="271">
        <f t="shared" si="5"/>
        <v>0</v>
      </c>
      <c r="O122" s="222"/>
      <c r="P122" s="222"/>
    </row>
    <row r="123" spans="1:16" ht="16" hidden="1" customHeight="1" x14ac:dyDescent="0.2">
      <c r="A123" s="297"/>
      <c r="B123" s="451" t="e">
        <f>VLOOKUP(A123,Roster!A:B,2,FALSE)</f>
        <v>#N/A</v>
      </c>
      <c r="C123" s="219"/>
      <c r="D123" s="219"/>
      <c r="E123" s="219"/>
      <c r="F123" s="219"/>
      <c r="G123" s="219"/>
      <c r="H123" s="219"/>
      <c r="I123" s="219"/>
      <c r="J123" s="219"/>
      <c r="K123" s="219"/>
      <c r="L123" s="402"/>
      <c r="M123" s="402"/>
      <c r="N123" s="272">
        <f t="shared" si="5"/>
        <v>0</v>
      </c>
      <c r="O123" s="223"/>
      <c r="P123" s="223"/>
    </row>
    <row r="124" spans="1:16" ht="16" hidden="1" customHeight="1" x14ac:dyDescent="0.2">
      <c r="A124" s="295"/>
      <c r="B124" s="450" t="e">
        <f>VLOOKUP(A124,Roster!A:B,2,FALSE)</f>
        <v>#N/A</v>
      </c>
      <c r="C124" s="218"/>
      <c r="D124" s="218"/>
      <c r="E124" s="218"/>
      <c r="F124" s="218"/>
      <c r="G124" s="218"/>
      <c r="H124" s="218"/>
      <c r="I124" s="218"/>
      <c r="J124" s="218"/>
      <c r="K124" s="218"/>
      <c r="L124" s="401"/>
      <c r="M124" s="401"/>
      <c r="N124" s="271">
        <f t="shared" si="5"/>
        <v>0</v>
      </c>
      <c r="O124" s="222"/>
      <c r="P124" s="222"/>
    </row>
    <row r="125" spans="1:16" ht="16" hidden="1" customHeight="1" x14ac:dyDescent="0.2">
      <c r="A125" s="297"/>
      <c r="B125" s="451" t="e">
        <f>VLOOKUP(A125,Roster!A:B,2,FALSE)</f>
        <v>#N/A</v>
      </c>
      <c r="C125" s="219"/>
      <c r="D125" s="219"/>
      <c r="E125" s="219"/>
      <c r="F125" s="219"/>
      <c r="G125" s="219"/>
      <c r="H125" s="219"/>
      <c r="I125" s="219"/>
      <c r="J125" s="219"/>
      <c r="K125" s="219"/>
      <c r="L125" s="402"/>
      <c r="M125" s="402"/>
      <c r="N125" s="272">
        <f t="shared" si="5"/>
        <v>0</v>
      </c>
      <c r="O125" s="223"/>
      <c r="P125" s="223"/>
    </row>
    <row r="126" spans="1:16" ht="16" hidden="1" customHeight="1" x14ac:dyDescent="0.2">
      <c r="A126" s="295"/>
      <c r="B126" s="450" t="e">
        <f>VLOOKUP(A126,Roster!A:B,2,FALSE)</f>
        <v>#N/A</v>
      </c>
      <c r="C126" s="218"/>
      <c r="D126" s="218"/>
      <c r="E126" s="218"/>
      <c r="F126" s="218"/>
      <c r="G126" s="218"/>
      <c r="H126" s="218"/>
      <c r="I126" s="218"/>
      <c r="J126" s="218"/>
      <c r="K126" s="218"/>
      <c r="L126" s="401"/>
      <c r="M126" s="401"/>
      <c r="N126" s="271">
        <f t="shared" si="5"/>
        <v>0</v>
      </c>
      <c r="O126" s="222"/>
      <c r="P126" s="222"/>
    </row>
    <row r="127" spans="1:16" ht="16" hidden="1" customHeight="1" x14ac:dyDescent="0.2">
      <c r="A127" s="297"/>
      <c r="B127" s="451" t="e">
        <f>VLOOKUP(A127,Roster!A:B,2,FALSE)</f>
        <v>#N/A</v>
      </c>
      <c r="C127" s="219"/>
      <c r="D127" s="219"/>
      <c r="E127" s="219"/>
      <c r="F127" s="219"/>
      <c r="G127" s="219"/>
      <c r="H127" s="219"/>
      <c r="I127" s="219"/>
      <c r="J127" s="219"/>
      <c r="K127" s="219"/>
      <c r="L127" s="402"/>
      <c r="M127" s="402"/>
      <c r="N127" s="272">
        <f t="shared" si="5"/>
        <v>0</v>
      </c>
      <c r="O127" s="223"/>
      <c r="P127" s="223"/>
    </row>
    <row r="128" spans="1:16" ht="16" hidden="1" customHeight="1" x14ac:dyDescent="0.2">
      <c r="A128" s="295"/>
      <c r="B128" s="450" t="e">
        <f>VLOOKUP(A128,Roster!A:B,2,FALSE)</f>
        <v>#N/A</v>
      </c>
      <c r="C128" s="218"/>
      <c r="D128" s="218"/>
      <c r="E128" s="218"/>
      <c r="F128" s="218"/>
      <c r="G128" s="218"/>
      <c r="H128" s="218"/>
      <c r="I128" s="218"/>
      <c r="J128" s="218"/>
      <c r="K128" s="218"/>
      <c r="L128" s="401"/>
      <c r="M128" s="401"/>
      <c r="N128" s="271">
        <f t="shared" si="5"/>
        <v>0</v>
      </c>
      <c r="O128" s="222"/>
      <c r="P128" s="222"/>
    </row>
    <row r="129" spans="1:16" ht="16" hidden="1" customHeight="1" x14ac:dyDescent="0.2">
      <c r="A129" s="297"/>
      <c r="B129" s="451" t="e">
        <f>VLOOKUP(A129,Roster!A:B,2,FALSE)</f>
        <v>#N/A</v>
      </c>
      <c r="C129" s="219"/>
      <c r="D129" s="219"/>
      <c r="E129" s="219"/>
      <c r="F129" s="219"/>
      <c r="G129" s="219"/>
      <c r="H129" s="219"/>
      <c r="I129" s="219"/>
      <c r="J129" s="219"/>
      <c r="K129" s="219"/>
      <c r="L129" s="402"/>
      <c r="M129" s="402"/>
      <c r="N129" s="272">
        <f t="shared" si="5"/>
        <v>0</v>
      </c>
      <c r="O129" s="223"/>
      <c r="P129" s="223"/>
    </row>
    <row r="130" spans="1:16" ht="16" hidden="1" customHeight="1" x14ac:dyDescent="0.2">
      <c r="A130" s="295"/>
      <c r="B130" s="450" t="e">
        <f>VLOOKUP(A130,Roster!A:B,2,FALSE)</f>
        <v>#N/A</v>
      </c>
      <c r="C130" s="218"/>
      <c r="D130" s="218"/>
      <c r="E130" s="218"/>
      <c r="F130" s="218"/>
      <c r="G130" s="218"/>
      <c r="H130" s="218"/>
      <c r="I130" s="218"/>
      <c r="J130" s="218"/>
      <c r="K130" s="218"/>
      <c r="L130" s="401"/>
      <c r="M130" s="401"/>
      <c r="N130" s="271">
        <f t="shared" si="5"/>
        <v>0</v>
      </c>
      <c r="O130" s="222"/>
      <c r="P130" s="222"/>
    </row>
    <row r="131" spans="1:16" ht="16" hidden="1" customHeight="1" x14ac:dyDescent="0.2">
      <c r="A131" s="297"/>
      <c r="B131" s="451" t="e">
        <f>VLOOKUP(A131,Roster!A:B,2,FALSE)</f>
        <v>#N/A</v>
      </c>
      <c r="C131" s="219"/>
      <c r="D131" s="219"/>
      <c r="E131" s="219"/>
      <c r="F131" s="219"/>
      <c r="G131" s="219"/>
      <c r="H131" s="219"/>
      <c r="I131" s="219"/>
      <c r="J131" s="219"/>
      <c r="K131" s="219"/>
      <c r="L131" s="402"/>
      <c r="M131" s="402"/>
      <c r="N131" s="272">
        <f t="shared" si="5"/>
        <v>0</v>
      </c>
      <c r="O131" s="223"/>
      <c r="P131" s="223"/>
    </row>
    <row r="132" spans="1:16" ht="16" hidden="1" customHeight="1" x14ac:dyDescent="0.2">
      <c r="A132" s="295"/>
      <c r="B132" s="450" t="e">
        <f>VLOOKUP(A132,Roster!A:B,2,FALSE)</f>
        <v>#N/A</v>
      </c>
      <c r="C132" s="218"/>
      <c r="D132" s="218"/>
      <c r="E132" s="218"/>
      <c r="F132" s="218"/>
      <c r="G132" s="218"/>
      <c r="H132" s="218"/>
      <c r="I132" s="218"/>
      <c r="J132" s="218"/>
      <c r="K132" s="218"/>
      <c r="L132" s="401"/>
      <c r="M132" s="401"/>
      <c r="N132" s="271">
        <f t="shared" si="5"/>
        <v>0</v>
      </c>
      <c r="O132" s="222"/>
      <c r="P132" s="222"/>
    </row>
    <row r="133" spans="1:16" ht="16" hidden="1" customHeight="1" x14ac:dyDescent="0.2">
      <c r="A133" s="297"/>
      <c r="B133" s="451" t="e">
        <f>VLOOKUP(A133,Roster!A:B,2,FALSE)</f>
        <v>#N/A</v>
      </c>
      <c r="C133" s="219"/>
      <c r="D133" s="219"/>
      <c r="E133" s="219"/>
      <c r="F133" s="219"/>
      <c r="G133" s="219"/>
      <c r="H133" s="219"/>
      <c r="I133" s="219"/>
      <c r="J133" s="219"/>
      <c r="K133" s="219"/>
      <c r="L133" s="402"/>
      <c r="M133" s="402"/>
      <c r="N133" s="272">
        <f t="shared" si="5"/>
        <v>0</v>
      </c>
      <c r="O133" s="223"/>
      <c r="P133" s="223"/>
    </row>
    <row r="134" spans="1:16" ht="16" hidden="1" customHeight="1" x14ac:dyDescent="0.2">
      <c r="A134" s="295"/>
      <c r="B134" s="450" t="e">
        <f>VLOOKUP(A134,Roster!A:B,2,FALSE)</f>
        <v>#N/A</v>
      </c>
      <c r="C134" s="218"/>
      <c r="D134" s="218"/>
      <c r="E134" s="218"/>
      <c r="F134" s="218"/>
      <c r="G134" s="218"/>
      <c r="H134" s="218"/>
      <c r="I134" s="218"/>
      <c r="J134" s="218"/>
      <c r="K134" s="218"/>
      <c r="L134" s="401"/>
      <c r="M134" s="401"/>
      <c r="N134" s="271">
        <f t="shared" si="5"/>
        <v>0</v>
      </c>
      <c r="O134" s="222"/>
      <c r="P134" s="222"/>
    </row>
    <row r="135" spans="1:16" ht="16" hidden="1" customHeight="1" x14ac:dyDescent="0.2">
      <c r="A135" s="297"/>
      <c r="B135" s="451" t="e">
        <f>VLOOKUP(A135,Roster!A:B,2,FALSE)</f>
        <v>#N/A</v>
      </c>
      <c r="C135" s="219"/>
      <c r="D135" s="219"/>
      <c r="E135" s="219"/>
      <c r="F135" s="219"/>
      <c r="G135" s="219"/>
      <c r="H135" s="219"/>
      <c r="I135" s="219"/>
      <c r="J135" s="219"/>
      <c r="K135" s="219"/>
      <c r="L135" s="402"/>
      <c r="M135" s="402"/>
      <c r="N135" s="272">
        <f t="shared" si="5"/>
        <v>0</v>
      </c>
      <c r="O135" s="223"/>
      <c r="P135" s="223"/>
    </row>
    <row r="136" spans="1:16" ht="16" hidden="1" customHeight="1" x14ac:dyDescent="0.2">
      <c r="A136" s="295"/>
      <c r="B136" s="450" t="e">
        <f>VLOOKUP(A136,Roster!A:B,2,FALSE)</f>
        <v>#N/A</v>
      </c>
      <c r="C136" s="218"/>
      <c r="D136" s="218"/>
      <c r="E136" s="218"/>
      <c r="F136" s="218"/>
      <c r="G136" s="218"/>
      <c r="H136" s="218"/>
      <c r="I136" s="218"/>
      <c r="J136" s="218"/>
      <c r="K136" s="218"/>
      <c r="L136" s="401"/>
      <c r="M136" s="401"/>
      <c r="N136" s="271">
        <f t="shared" si="5"/>
        <v>0</v>
      </c>
      <c r="O136" s="222"/>
      <c r="P136" s="222"/>
    </row>
    <row r="137" spans="1:16" ht="16" hidden="1" customHeight="1" x14ac:dyDescent="0.2">
      <c r="A137" s="297"/>
      <c r="B137" s="451" t="e">
        <f>VLOOKUP(A137,Roster!A:B,2,FALSE)</f>
        <v>#N/A</v>
      </c>
      <c r="C137" s="219"/>
      <c r="D137" s="219"/>
      <c r="E137" s="219"/>
      <c r="F137" s="219"/>
      <c r="G137" s="219"/>
      <c r="H137" s="219"/>
      <c r="I137" s="219"/>
      <c r="J137" s="219"/>
      <c r="K137" s="219"/>
      <c r="L137" s="402"/>
      <c r="M137" s="402"/>
      <c r="N137" s="272">
        <f t="shared" si="5"/>
        <v>0</v>
      </c>
      <c r="O137" s="223"/>
      <c r="P137" s="223"/>
    </row>
    <row r="138" spans="1:16" ht="16" hidden="1" customHeight="1" x14ac:dyDescent="0.2">
      <c r="A138" s="295"/>
      <c r="B138" s="450" t="e">
        <f>VLOOKUP(A138,Roster!A:B,2,FALSE)</f>
        <v>#N/A</v>
      </c>
      <c r="C138" s="218"/>
      <c r="D138" s="218"/>
      <c r="E138" s="218"/>
      <c r="F138" s="218"/>
      <c r="G138" s="218"/>
      <c r="H138" s="218"/>
      <c r="I138" s="218"/>
      <c r="J138" s="218"/>
      <c r="K138" s="218"/>
      <c r="L138" s="401"/>
      <c r="M138" s="401"/>
      <c r="N138" s="271">
        <f t="shared" si="5"/>
        <v>0</v>
      </c>
      <c r="O138" s="222"/>
      <c r="P138" s="222"/>
    </row>
    <row r="139" spans="1:16" ht="16" hidden="1" customHeight="1" x14ac:dyDescent="0.2">
      <c r="A139" s="297"/>
      <c r="B139" s="451" t="e">
        <f>VLOOKUP(A139,Roster!A:B,2,FALSE)</f>
        <v>#N/A</v>
      </c>
      <c r="C139" s="219"/>
      <c r="D139" s="219"/>
      <c r="E139" s="219"/>
      <c r="F139" s="219"/>
      <c r="G139" s="219"/>
      <c r="H139" s="219"/>
      <c r="I139" s="219"/>
      <c r="J139" s="219"/>
      <c r="K139" s="219"/>
      <c r="L139" s="402"/>
      <c r="M139" s="402"/>
      <c r="N139" s="272">
        <f t="shared" si="5"/>
        <v>0</v>
      </c>
      <c r="O139" s="223"/>
      <c r="P139" s="223"/>
    </row>
    <row r="140" spans="1:16" ht="16" hidden="1" customHeight="1" x14ac:dyDescent="0.2">
      <c r="A140" s="295"/>
      <c r="B140" s="450" t="e">
        <f>VLOOKUP(A140,Roster!A:B,2,FALSE)</f>
        <v>#N/A</v>
      </c>
      <c r="C140" s="218"/>
      <c r="D140" s="218"/>
      <c r="E140" s="218"/>
      <c r="F140" s="218"/>
      <c r="G140" s="218"/>
      <c r="H140" s="218"/>
      <c r="I140" s="218"/>
      <c r="J140" s="218"/>
      <c r="K140" s="218"/>
      <c r="L140" s="401"/>
      <c r="M140" s="401"/>
      <c r="N140" s="271">
        <f t="shared" si="5"/>
        <v>0</v>
      </c>
      <c r="O140" s="222"/>
      <c r="P140" s="222"/>
    </row>
    <row r="141" spans="1:16" ht="16" hidden="1" customHeight="1" x14ac:dyDescent="0.2">
      <c r="A141" s="297"/>
      <c r="B141" s="451" t="e">
        <f>VLOOKUP(A141,Roster!A:B,2,FALSE)</f>
        <v>#N/A</v>
      </c>
      <c r="C141" s="219"/>
      <c r="D141" s="219"/>
      <c r="E141" s="219"/>
      <c r="F141" s="219"/>
      <c r="G141" s="219"/>
      <c r="H141" s="219"/>
      <c r="I141" s="219"/>
      <c r="J141" s="219"/>
      <c r="K141" s="219"/>
      <c r="L141" s="402"/>
      <c r="M141" s="402"/>
      <c r="N141" s="272">
        <f t="shared" si="5"/>
        <v>0</v>
      </c>
      <c r="O141" s="223"/>
      <c r="P141" s="223"/>
    </row>
    <row r="142" spans="1:16" ht="16" hidden="1" customHeight="1" x14ac:dyDescent="0.2">
      <c r="A142" s="295"/>
      <c r="B142" s="450" t="e">
        <f>VLOOKUP(A142,Roster!A:B,2,FALSE)</f>
        <v>#N/A</v>
      </c>
      <c r="C142" s="218"/>
      <c r="D142" s="218"/>
      <c r="E142" s="218"/>
      <c r="F142" s="218"/>
      <c r="G142" s="218"/>
      <c r="H142" s="218"/>
      <c r="I142" s="218"/>
      <c r="J142" s="218"/>
      <c r="K142" s="218"/>
      <c r="L142" s="401"/>
      <c r="M142" s="401"/>
      <c r="N142" s="271">
        <f t="shared" si="5"/>
        <v>0</v>
      </c>
      <c r="O142" s="222"/>
      <c r="P142" s="222"/>
    </row>
    <row r="143" spans="1:16" ht="16" hidden="1" customHeight="1" x14ac:dyDescent="0.2">
      <c r="A143" s="297"/>
      <c r="B143" s="451" t="e">
        <f>VLOOKUP(A143,Roster!A:B,2,FALSE)</f>
        <v>#N/A</v>
      </c>
      <c r="C143" s="219"/>
      <c r="D143" s="219"/>
      <c r="E143" s="219"/>
      <c r="F143" s="219"/>
      <c r="G143" s="219"/>
      <c r="H143" s="219"/>
      <c r="I143" s="219"/>
      <c r="J143" s="219"/>
      <c r="K143" s="219"/>
      <c r="L143" s="402"/>
      <c r="M143" s="402"/>
      <c r="N143" s="272">
        <f t="shared" si="5"/>
        <v>0</v>
      </c>
      <c r="O143" s="223"/>
      <c r="P143" s="223"/>
    </row>
    <row r="144" spans="1:16" ht="16" hidden="1" customHeight="1" x14ac:dyDescent="0.2">
      <c r="A144" s="295"/>
      <c r="B144" s="450" t="e">
        <f>VLOOKUP(A144,Roster!A:B,2,FALSE)</f>
        <v>#N/A</v>
      </c>
      <c r="C144" s="218"/>
      <c r="D144" s="218"/>
      <c r="E144" s="218"/>
      <c r="F144" s="218"/>
      <c r="G144" s="218"/>
      <c r="H144" s="218"/>
      <c r="I144" s="218"/>
      <c r="J144" s="218"/>
      <c r="K144" s="218"/>
      <c r="L144" s="401"/>
      <c r="M144" s="401"/>
      <c r="N144" s="271">
        <f t="shared" si="5"/>
        <v>0</v>
      </c>
      <c r="O144" s="222"/>
      <c r="P144" s="222"/>
    </row>
    <row r="145" spans="1:16" ht="16" hidden="1" customHeight="1" x14ac:dyDescent="0.2">
      <c r="A145" s="297"/>
      <c r="B145" s="451" t="e">
        <f>VLOOKUP(A145,Roster!A:B,2,FALSE)</f>
        <v>#N/A</v>
      </c>
      <c r="C145" s="219"/>
      <c r="D145" s="219"/>
      <c r="E145" s="219"/>
      <c r="F145" s="219"/>
      <c r="G145" s="219"/>
      <c r="H145" s="219"/>
      <c r="I145" s="219"/>
      <c r="J145" s="219"/>
      <c r="K145" s="219"/>
      <c r="L145" s="402"/>
      <c r="M145" s="402"/>
      <c r="N145" s="272">
        <f t="shared" si="5"/>
        <v>0</v>
      </c>
      <c r="O145" s="223"/>
      <c r="P145" s="223"/>
    </row>
    <row r="146" spans="1:16" ht="16" hidden="1" customHeight="1" x14ac:dyDescent="0.2">
      <c r="A146" s="295"/>
      <c r="B146" s="450" t="e">
        <f>VLOOKUP(A146,Roster!A:B,2,FALSE)</f>
        <v>#N/A</v>
      </c>
      <c r="C146" s="218"/>
      <c r="D146" s="218"/>
      <c r="E146" s="218"/>
      <c r="F146" s="218"/>
      <c r="G146" s="218"/>
      <c r="H146" s="218"/>
      <c r="I146" s="218"/>
      <c r="J146" s="218"/>
      <c r="K146" s="218"/>
      <c r="L146" s="401"/>
      <c r="M146" s="401"/>
      <c r="N146" s="271">
        <f t="shared" si="5"/>
        <v>0</v>
      </c>
      <c r="O146" s="222"/>
      <c r="P146" s="222"/>
    </row>
    <row r="147" spans="1:16" ht="16" hidden="1" customHeight="1" x14ac:dyDescent="0.2">
      <c r="A147" s="297"/>
      <c r="B147" s="451" t="e">
        <f>VLOOKUP(A147,Roster!A:B,2,FALSE)</f>
        <v>#N/A</v>
      </c>
      <c r="C147" s="219"/>
      <c r="D147" s="219"/>
      <c r="E147" s="219"/>
      <c r="F147" s="219"/>
      <c r="G147" s="219"/>
      <c r="H147" s="219"/>
      <c r="I147" s="219"/>
      <c r="J147" s="219"/>
      <c r="K147" s="219"/>
      <c r="L147" s="402"/>
      <c r="M147" s="402"/>
      <c r="N147" s="272">
        <f t="shared" si="5"/>
        <v>0</v>
      </c>
      <c r="O147" s="223"/>
      <c r="P147" s="223"/>
    </row>
    <row r="148" spans="1:16" ht="16" hidden="1" customHeight="1" x14ac:dyDescent="0.2">
      <c r="A148" s="295"/>
      <c r="B148" s="450" t="e">
        <f>VLOOKUP(A148,Roster!A:B,2,FALSE)</f>
        <v>#N/A</v>
      </c>
      <c r="C148" s="218"/>
      <c r="D148" s="218"/>
      <c r="E148" s="218"/>
      <c r="F148" s="218"/>
      <c r="G148" s="218"/>
      <c r="H148" s="218"/>
      <c r="I148" s="218"/>
      <c r="J148" s="218"/>
      <c r="K148" s="218"/>
      <c r="L148" s="401"/>
      <c r="M148" s="401"/>
      <c r="N148" s="271">
        <f t="shared" si="5"/>
        <v>0</v>
      </c>
      <c r="O148" s="222"/>
      <c r="P148" s="222"/>
    </row>
    <row r="149" spans="1:16" ht="16" hidden="1" customHeight="1" x14ac:dyDescent="0.2">
      <c r="A149" s="297"/>
      <c r="B149" s="451" t="e">
        <f>VLOOKUP(A149,Roster!A:B,2,FALSE)</f>
        <v>#N/A</v>
      </c>
      <c r="C149" s="219"/>
      <c r="D149" s="219"/>
      <c r="E149" s="219"/>
      <c r="F149" s="219"/>
      <c r="G149" s="219"/>
      <c r="H149" s="219"/>
      <c r="I149" s="219"/>
      <c r="J149" s="219"/>
      <c r="K149" s="219"/>
      <c r="L149" s="402"/>
      <c r="M149" s="402"/>
      <c r="N149" s="272">
        <f t="shared" si="5"/>
        <v>0</v>
      </c>
      <c r="O149" s="223"/>
      <c r="P149" s="223"/>
    </row>
    <row r="150" spans="1:16" ht="16" hidden="1" customHeight="1" x14ac:dyDescent="0.2">
      <c r="A150" s="295"/>
      <c r="B150" s="450" t="e">
        <f>VLOOKUP(A150,Roster!A:B,2,FALSE)</f>
        <v>#N/A</v>
      </c>
      <c r="C150" s="218"/>
      <c r="D150" s="218"/>
      <c r="E150" s="218"/>
      <c r="F150" s="218"/>
      <c r="G150" s="218"/>
      <c r="H150" s="218"/>
      <c r="I150" s="218"/>
      <c r="J150" s="218"/>
      <c r="K150" s="218"/>
      <c r="L150" s="401"/>
      <c r="M150" s="401"/>
      <c r="N150" s="271">
        <f t="shared" si="5"/>
        <v>0</v>
      </c>
      <c r="O150" s="222"/>
      <c r="P150" s="222"/>
    </row>
    <row r="151" spans="1:16" ht="16" hidden="1" customHeight="1" x14ac:dyDescent="0.2">
      <c r="A151" s="297"/>
      <c r="B151" s="451" t="e">
        <f>VLOOKUP(A151,Roster!A:B,2,FALSE)</f>
        <v>#N/A</v>
      </c>
      <c r="C151" s="219"/>
      <c r="D151" s="219"/>
      <c r="E151" s="219"/>
      <c r="F151" s="219"/>
      <c r="G151" s="219"/>
      <c r="H151" s="219"/>
      <c r="I151" s="219"/>
      <c r="J151" s="219"/>
      <c r="K151" s="219"/>
      <c r="L151" s="402"/>
      <c r="M151" s="402"/>
      <c r="N151" s="272">
        <f t="shared" si="5"/>
        <v>0</v>
      </c>
      <c r="O151" s="223"/>
      <c r="P151" s="223"/>
    </row>
    <row r="152" spans="1:16" ht="16" hidden="1" customHeight="1" x14ac:dyDescent="0.2">
      <c r="A152" s="295"/>
      <c r="B152" s="450" t="e">
        <f>VLOOKUP(A152,Roster!A:B,2,FALSE)</f>
        <v>#N/A</v>
      </c>
      <c r="C152" s="218"/>
      <c r="D152" s="218"/>
      <c r="E152" s="218"/>
      <c r="F152" s="218"/>
      <c r="G152" s="218"/>
      <c r="H152" s="218"/>
      <c r="I152" s="218"/>
      <c r="J152" s="218"/>
      <c r="K152" s="218"/>
      <c r="L152" s="401"/>
      <c r="M152" s="401"/>
      <c r="N152" s="271">
        <f t="shared" si="5"/>
        <v>0</v>
      </c>
      <c r="O152" s="222"/>
      <c r="P152" s="222"/>
    </row>
    <row r="153" spans="1:16" ht="16" hidden="1" customHeight="1" x14ac:dyDescent="0.2">
      <c r="A153" s="297"/>
      <c r="B153" s="451" t="e">
        <f>VLOOKUP(A153,Roster!A:B,2,FALSE)</f>
        <v>#N/A</v>
      </c>
      <c r="C153" s="219"/>
      <c r="D153" s="219"/>
      <c r="E153" s="219"/>
      <c r="F153" s="219"/>
      <c r="G153" s="219"/>
      <c r="H153" s="219"/>
      <c r="I153" s="219"/>
      <c r="J153" s="219"/>
      <c r="K153" s="219"/>
      <c r="L153" s="402"/>
      <c r="M153" s="402"/>
      <c r="N153" s="272">
        <f t="shared" si="5"/>
        <v>0</v>
      </c>
      <c r="O153" s="223"/>
      <c r="P153" s="223"/>
    </row>
    <row r="154" spans="1:16" ht="16" hidden="1" customHeight="1" x14ac:dyDescent="0.2">
      <c r="A154" s="295"/>
      <c r="B154" s="450" t="e">
        <f>VLOOKUP(A154,Roster!A:B,2,FALSE)</f>
        <v>#N/A</v>
      </c>
      <c r="C154" s="218"/>
      <c r="D154" s="218"/>
      <c r="E154" s="218"/>
      <c r="F154" s="218"/>
      <c r="G154" s="218"/>
      <c r="H154" s="218"/>
      <c r="I154" s="218"/>
      <c r="J154" s="218"/>
      <c r="K154" s="218"/>
      <c r="L154" s="401"/>
      <c r="M154" s="401"/>
      <c r="N154" s="271">
        <f t="shared" si="5"/>
        <v>0</v>
      </c>
      <c r="O154" s="222"/>
      <c r="P154" s="222"/>
    </row>
    <row r="155" spans="1:16" ht="16" hidden="1" customHeight="1" x14ac:dyDescent="0.2">
      <c r="A155" s="297"/>
      <c r="B155" s="451" t="e">
        <f>VLOOKUP(A155,Roster!A:B,2,FALSE)</f>
        <v>#N/A</v>
      </c>
      <c r="C155" s="219"/>
      <c r="D155" s="219"/>
      <c r="E155" s="219"/>
      <c r="F155" s="219"/>
      <c r="G155" s="219"/>
      <c r="H155" s="219"/>
      <c r="I155" s="219"/>
      <c r="J155" s="219"/>
      <c r="K155" s="219"/>
      <c r="L155" s="402"/>
      <c r="M155" s="402"/>
      <c r="N155" s="272">
        <f t="shared" si="5"/>
        <v>0</v>
      </c>
      <c r="O155" s="223"/>
      <c r="P155" s="223"/>
    </row>
    <row r="156" spans="1:16" ht="16" hidden="1" customHeight="1" x14ac:dyDescent="0.2">
      <c r="A156" s="295"/>
      <c r="B156" s="450" t="e">
        <f>VLOOKUP(A156,Roster!A:B,2,FALSE)</f>
        <v>#N/A</v>
      </c>
      <c r="C156" s="218"/>
      <c r="D156" s="218"/>
      <c r="E156" s="218"/>
      <c r="F156" s="218"/>
      <c r="G156" s="218"/>
      <c r="H156" s="218"/>
      <c r="I156" s="218"/>
      <c r="J156" s="218"/>
      <c r="K156" s="218"/>
      <c r="L156" s="401"/>
      <c r="M156" s="401"/>
      <c r="N156" s="271">
        <f t="shared" si="5"/>
        <v>0</v>
      </c>
      <c r="O156" s="222"/>
      <c r="P156" s="222"/>
    </row>
    <row r="157" spans="1:16" ht="16" hidden="1" customHeight="1" x14ac:dyDescent="0.2">
      <c r="A157" s="297"/>
      <c r="B157" s="451" t="e">
        <f>VLOOKUP(A157,Roster!A:B,2,FALSE)</f>
        <v>#N/A</v>
      </c>
      <c r="C157" s="219"/>
      <c r="D157" s="219"/>
      <c r="E157" s="219"/>
      <c r="F157" s="219"/>
      <c r="G157" s="219"/>
      <c r="H157" s="219"/>
      <c r="I157" s="219"/>
      <c r="J157" s="219"/>
      <c r="K157" s="219"/>
      <c r="L157" s="402"/>
      <c r="M157" s="402"/>
      <c r="N157" s="272">
        <f t="shared" si="5"/>
        <v>0</v>
      </c>
      <c r="O157" s="223"/>
      <c r="P157" s="223"/>
    </row>
    <row r="158" spans="1:16" ht="16" hidden="1" customHeight="1" x14ac:dyDescent="0.2">
      <c r="A158" s="295"/>
      <c r="B158" s="450" t="e">
        <f>VLOOKUP(A158,Roster!A:B,2,FALSE)</f>
        <v>#N/A</v>
      </c>
      <c r="C158" s="218"/>
      <c r="D158" s="218"/>
      <c r="E158" s="218"/>
      <c r="F158" s="218"/>
      <c r="G158" s="218"/>
      <c r="H158" s="218"/>
      <c r="I158" s="218"/>
      <c r="J158" s="218"/>
      <c r="K158" s="218"/>
      <c r="L158" s="401"/>
      <c r="M158" s="401"/>
      <c r="N158" s="271">
        <f t="shared" si="5"/>
        <v>0</v>
      </c>
      <c r="O158" s="222"/>
      <c r="P158" s="222"/>
    </row>
    <row r="159" spans="1:16" ht="16" hidden="1" customHeight="1" x14ac:dyDescent="0.2">
      <c r="A159" s="297"/>
      <c r="B159" s="451" t="e">
        <f>VLOOKUP(A159,Roster!A:B,2,FALSE)</f>
        <v>#N/A</v>
      </c>
      <c r="C159" s="219"/>
      <c r="D159" s="219"/>
      <c r="E159" s="219"/>
      <c r="F159" s="219"/>
      <c r="G159" s="219"/>
      <c r="H159" s="219"/>
      <c r="I159" s="219"/>
      <c r="J159" s="219"/>
      <c r="K159" s="219"/>
      <c r="L159" s="402"/>
      <c r="M159" s="402"/>
      <c r="N159" s="272">
        <f t="shared" si="5"/>
        <v>0</v>
      </c>
      <c r="O159" s="223"/>
      <c r="P159" s="223"/>
    </row>
    <row r="160" spans="1:16" ht="16" hidden="1" customHeight="1" x14ac:dyDescent="0.2">
      <c r="A160" s="295"/>
      <c r="B160" s="450" t="e">
        <f>VLOOKUP(A160,Roster!A:B,2,FALSE)</f>
        <v>#N/A</v>
      </c>
      <c r="C160" s="218"/>
      <c r="D160" s="218"/>
      <c r="E160" s="218"/>
      <c r="F160" s="218"/>
      <c r="G160" s="218"/>
      <c r="H160" s="218"/>
      <c r="I160" s="218"/>
      <c r="J160" s="218"/>
      <c r="K160" s="218"/>
      <c r="L160" s="401"/>
      <c r="M160" s="401"/>
      <c r="N160" s="271">
        <f t="shared" si="5"/>
        <v>0</v>
      </c>
      <c r="O160" s="222"/>
      <c r="P160" s="222"/>
    </row>
    <row r="161" spans="1:16" ht="16" hidden="1" customHeight="1" x14ac:dyDescent="0.2">
      <c r="A161" s="297"/>
      <c r="B161" s="451" t="e">
        <f>VLOOKUP(A161,Roster!A:B,2,FALSE)</f>
        <v>#N/A</v>
      </c>
      <c r="C161" s="219"/>
      <c r="D161" s="219"/>
      <c r="E161" s="219"/>
      <c r="F161" s="219"/>
      <c r="G161" s="219"/>
      <c r="H161" s="219"/>
      <c r="I161" s="219"/>
      <c r="J161" s="219"/>
      <c r="K161" s="219"/>
      <c r="L161" s="402"/>
      <c r="M161" s="402"/>
      <c r="N161" s="272">
        <f t="shared" ref="N161:N224" si="6">(C161*C$1)+(D161*D$1)+(E161*E$1)+(F161*F$1)+(G161*G$1)+(H161*H$1)+(I161*I$1)+(J161*J$1)+(K161*K$1)+(L161*L$1)+(M161*M$1)</f>
        <v>0</v>
      </c>
      <c r="O161" s="223"/>
      <c r="P161" s="223"/>
    </row>
    <row r="162" spans="1:16" ht="16" hidden="1" customHeight="1" x14ac:dyDescent="0.2">
      <c r="A162" s="295"/>
      <c r="B162" s="450" t="e">
        <f>VLOOKUP(A162,Roster!A:B,2,FALSE)</f>
        <v>#N/A</v>
      </c>
      <c r="C162" s="218"/>
      <c r="D162" s="218"/>
      <c r="E162" s="218"/>
      <c r="F162" s="218"/>
      <c r="G162" s="218"/>
      <c r="H162" s="218"/>
      <c r="I162" s="218"/>
      <c r="J162" s="218"/>
      <c r="K162" s="218"/>
      <c r="L162" s="401"/>
      <c r="M162" s="401"/>
      <c r="N162" s="271">
        <f t="shared" si="6"/>
        <v>0</v>
      </c>
      <c r="O162" s="222"/>
      <c r="P162" s="222"/>
    </row>
    <row r="163" spans="1:16" ht="16" hidden="1" customHeight="1" x14ac:dyDescent="0.2">
      <c r="A163" s="297"/>
      <c r="B163" s="451" t="e">
        <f>VLOOKUP(A163,Roster!A:B,2,FALSE)</f>
        <v>#N/A</v>
      </c>
      <c r="C163" s="219"/>
      <c r="D163" s="219"/>
      <c r="E163" s="219"/>
      <c r="F163" s="219"/>
      <c r="G163" s="219"/>
      <c r="H163" s="219"/>
      <c r="I163" s="219"/>
      <c r="J163" s="219"/>
      <c r="K163" s="219"/>
      <c r="L163" s="402"/>
      <c r="M163" s="402"/>
      <c r="N163" s="272">
        <f t="shared" si="6"/>
        <v>0</v>
      </c>
      <c r="O163" s="223"/>
      <c r="P163" s="223"/>
    </row>
    <row r="164" spans="1:16" ht="16" hidden="1" customHeight="1" x14ac:dyDescent="0.2">
      <c r="A164" s="295"/>
      <c r="B164" s="450" t="e">
        <f>VLOOKUP(A164,Roster!A:B,2,FALSE)</f>
        <v>#N/A</v>
      </c>
      <c r="C164" s="218"/>
      <c r="D164" s="218"/>
      <c r="E164" s="218"/>
      <c r="F164" s="218"/>
      <c r="G164" s="218"/>
      <c r="H164" s="218"/>
      <c r="I164" s="218"/>
      <c r="J164" s="218"/>
      <c r="K164" s="218"/>
      <c r="L164" s="401"/>
      <c r="M164" s="401"/>
      <c r="N164" s="271">
        <f t="shared" si="6"/>
        <v>0</v>
      </c>
      <c r="O164" s="222"/>
      <c r="P164" s="222"/>
    </row>
    <row r="165" spans="1:16" ht="16" hidden="1" customHeight="1" x14ac:dyDescent="0.2">
      <c r="A165" s="297"/>
      <c r="B165" s="451" t="e">
        <f>VLOOKUP(A165,Roster!A:B,2,FALSE)</f>
        <v>#N/A</v>
      </c>
      <c r="C165" s="219"/>
      <c r="D165" s="219"/>
      <c r="E165" s="219"/>
      <c r="F165" s="219"/>
      <c r="G165" s="219"/>
      <c r="H165" s="219"/>
      <c r="I165" s="219"/>
      <c r="J165" s="219"/>
      <c r="K165" s="219"/>
      <c r="L165" s="402"/>
      <c r="M165" s="402"/>
      <c r="N165" s="272">
        <f t="shared" si="6"/>
        <v>0</v>
      </c>
      <c r="O165" s="223"/>
      <c r="P165" s="223"/>
    </row>
    <row r="166" spans="1:16" ht="16" hidden="1" customHeight="1" x14ac:dyDescent="0.2">
      <c r="A166" s="295"/>
      <c r="B166" s="450" t="e">
        <f>VLOOKUP(A166,Roster!A:B,2,FALSE)</f>
        <v>#N/A</v>
      </c>
      <c r="C166" s="218"/>
      <c r="D166" s="218"/>
      <c r="E166" s="218"/>
      <c r="F166" s="218"/>
      <c r="G166" s="218"/>
      <c r="H166" s="218"/>
      <c r="I166" s="218"/>
      <c r="J166" s="218"/>
      <c r="K166" s="218"/>
      <c r="L166" s="401"/>
      <c r="M166" s="401"/>
      <c r="N166" s="271">
        <f t="shared" si="6"/>
        <v>0</v>
      </c>
      <c r="O166" s="222"/>
      <c r="P166" s="222"/>
    </row>
    <row r="167" spans="1:16" ht="16" hidden="1" customHeight="1" x14ac:dyDescent="0.2">
      <c r="A167" s="297"/>
      <c r="B167" s="451" t="e">
        <f>VLOOKUP(A167,Roster!A:B,2,FALSE)</f>
        <v>#N/A</v>
      </c>
      <c r="C167" s="219"/>
      <c r="D167" s="219"/>
      <c r="E167" s="219"/>
      <c r="F167" s="219"/>
      <c r="G167" s="219"/>
      <c r="H167" s="219"/>
      <c r="I167" s="219"/>
      <c r="J167" s="219"/>
      <c r="K167" s="219"/>
      <c r="L167" s="402"/>
      <c r="M167" s="402"/>
      <c r="N167" s="272">
        <f t="shared" si="6"/>
        <v>0</v>
      </c>
      <c r="O167" s="223"/>
      <c r="P167" s="223"/>
    </row>
    <row r="168" spans="1:16" ht="16" hidden="1" customHeight="1" x14ac:dyDescent="0.2">
      <c r="A168" s="295"/>
      <c r="B168" s="450" t="e">
        <f>VLOOKUP(A168,Roster!A:B,2,FALSE)</f>
        <v>#N/A</v>
      </c>
      <c r="C168" s="218"/>
      <c r="D168" s="218"/>
      <c r="E168" s="218"/>
      <c r="F168" s="218"/>
      <c r="G168" s="218"/>
      <c r="H168" s="218"/>
      <c r="I168" s="218"/>
      <c r="J168" s="218"/>
      <c r="K168" s="218"/>
      <c r="L168" s="401"/>
      <c r="M168" s="401"/>
      <c r="N168" s="271">
        <f t="shared" si="6"/>
        <v>0</v>
      </c>
      <c r="O168" s="222"/>
      <c r="P168" s="222"/>
    </row>
    <row r="169" spans="1:16" ht="16" hidden="1" customHeight="1" x14ac:dyDescent="0.2">
      <c r="A169" s="297"/>
      <c r="B169" s="451" t="e">
        <f>VLOOKUP(A169,Roster!A:B,2,FALSE)</f>
        <v>#N/A</v>
      </c>
      <c r="C169" s="219"/>
      <c r="D169" s="219"/>
      <c r="E169" s="219"/>
      <c r="F169" s="219"/>
      <c r="G169" s="219"/>
      <c r="H169" s="219"/>
      <c r="I169" s="219"/>
      <c r="J169" s="219"/>
      <c r="K169" s="219"/>
      <c r="L169" s="402"/>
      <c r="M169" s="402"/>
      <c r="N169" s="272">
        <f t="shared" si="6"/>
        <v>0</v>
      </c>
      <c r="O169" s="223"/>
      <c r="P169" s="223"/>
    </row>
    <row r="170" spans="1:16" ht="16" hidden="1" customHeight="1" x14ac:dyDescent="0.2">
      <c r="A170" s="295"/>
      <c r="B170" s="450" t="e">
        <f>VLOOKUP(A170,Roster!A:B,2,FALSE)</f>
        <v>#N/A</v>
      </c>
      <c r="C170" s="218"/>
      <c r="D170" s="218"/>
      <c r="E170" s="218"/>
      <c r="F170" s="218"/>
      <c r="G170" s="218"/>
      <c r="H170" s="218"/>
      <c r="I170" s="218"/>
      <c r="J170" s="218"/>
      <c r="K170" s="218"/>
      <c r="L170" s="401"/>
      <c r="M170" s="401"/>
      <c r="N170" s="271">
        <f t="shared" si="6"/>
        <v>0</v>
      </c>
      <c r="O170" s="222"/>
      <c r="P170" s="222"/>
    </row>
    <row r="171" spans="1:16" ht="16" hidden="1" customHeight="1" x14ac:dyDescent="0.2">
      <c r="A171" s="297"/>
      <c r="B171" s="451" t="e">
        <f>VLOOKUP(A171,Roster!A:B,2,FALSE)</f>
        <v>#N/A</v>
      </c>
      <c r="C171" s="219"/>
      <c r="D171" s="219"/>
      <c r="E171" s="219"/>
      <c r="F171" s="219"/>
      <c r="G171" s="219"/>
      <c r="H171" s="219"/>
      <c r="I171" s="219"/>
      <c r="J171" s="219"/>
      <c r="K171" s="219"/>
      <c r="L171" s="402"/>
      <c r="M171" s="402"/>
      <c r="N171" s="272">
        <f t="shared" si="6"/>
        <v>0</v>
      </c>
      <c r="O171" s="223"/>
      <c r="P171" s="223"/>
    </row>
    <row r="172" spans="1:16" ht="16" hidden="1" customHeight="1" x14ac:dyDescent="0.2">
      <c r="A172" s="295"/>
      <c r="B172" s="450" t="e">
        <f>VLOOKUP(A172,Roster!A:B,2,FALSE)</f>
        <v>#N/A</v>
      </c>
      <c r="C172" s="218"/>
      <c r="D172" s="218"/>
      <c r="E172" s="218"/>
      <c r="F172" s="218"/>
      <c r="G172" s="218"/>
      <c r="H172" s="218"/>
      <c r="I172" s="218"/>
      <c r="J172" s="218"/>
      <c r="K172" s="218"/>
      <c r="L172" s="401"/>
      <c r="M172" s="401"/>
      <c r="N172" s="271">
        <f t="shared" si="6"/>
        <v>0</v>
      </c>
      <c r="O172" s="222"/>
      <c r="P172" s="222"/>
    </row>
    <row r="173" spans="1:16" ht="16" hidden="1" customHeight="1" x14ac:dyDescent="0.2">
      <c r="A173" s="297"/>
      <c r="B173" s="451" t="e">
        <f>VLOOKUP(A173,Roster!A:B,2,FALSE)</f>
        <v>#N/A</v>
      </c>
      <c r="C173" s="219"/>
      <c r="D173" s="219"/>
      <c r="E173" s="219"/>
      <c r="F173" s="219"/>
      <c r="G173" s="219"/>
      <c r="H173" s="219"/>
      <c r="I173" s="219"/>
      <c r="J173" s="219"/>
      <c r="K173" s="219"/>
      <c r="L173" s="402"/>
      <c r="M173" s="402"/>
      <c r="N173" s="272">
        <f t="shared" si="6"/>
        <v>0</v>
      </c>
      <c r="O173" s="223"/>
      <c r="P173" s="223"/>
    </row>
    <row r="174" spans="1:16" ht="16" hidden="1" customHeight="1" x14ac:dyDescent="0.2">
      <c r="A174" s="295"/>
      <c r="B174" s="450" t="e">
        <f>VLOOKUP(A174,Roster!A:B,2,FALSE)</f>
        <v>#N/A</v>
      </c>
      <c r="C174" s="218"/>
      <c r="D174" s="218"/>
      <c r="E174" s="218"/>
      <c r="F174" s="218"/>
      <c r="G174" s="218"/>
      <c r="H174" s="218"/>
      <c r="I174" s="218"/>
      <c r="J174" s="218"/>
      <c r="K174" s="218"/>
      <c r="L174" s="401"/>
      <c r="M174" s="401"/>
      <c r="N174" s="271">
        <f t="shared" si="6"/>
        <v>0</v>
      </c>
      <c r="O174" s="222"/>
      <c r="P174" s="222"/>
    </row>
    <row r="175" spans="1:16" ht="16" hidden="1" customHeight="1" x14ac:dyDescent="0.2">
      <c r="A175" s="297"/>
      <c r="B175" s="451" t="e">
        <f>VLOOKUP(A175,Roster!A:B,2,FALSE)</f>
        <v>#N/A</v>
      </c>
      <c r="C175" s="219"/>
      <c r="D175" s="219"/>
      <c r="E175" s="219"/>
      <c r="F175" s="219"/>
      <c r="G175" s="219"/>
      <c r="H175" s="219"/>
      <c r="I175" s="219"/>
      <c r="J175" s="219"/>
      <c r="K175" s="219"/>
      <c r="L175" s="402"/>
      <c r="M175" s="402"/>
      <c r="N175" s="272">
        <f t="shared" si="6"/>
        <v>0</v>
      </c>
      <c r="O175" s="223"/>
      <c r="P175" s="223"/>
    </row>
    <row r="176" spans="1:16" ht="16" hidden="1" customHeight="1" x14ac:dyDescent="0.2">
      <c r="A176" s="295"/>
      <c r="B176" s="450" t="e">
        <f>VLOOKUP(A176,Roster!A:B,2,FALSE)</f>
        <v>#N/A</v>
      </c>
      <c r="C176" s="218"/>
      <c r="D176" s="218"/>
      <c r="E176" s="218"/>
      <c r="F176" s="218"/>
      <c r="G176" s="218"/>
      <c r="H176" s="218"/>
      <c r="I176" s="218"/>
      <c r="J176" s="218"/>
      <c r="K176" s="218"/>
      <c r="L176" s="401"/>
      <c r="M176" s="401"/>
      <c r="N176" s="271">
        <f t="shared" si="6"/>
        <v>0</v>
      </c>
      <c r="O176" s="222"/>
      <c r="P176" s="222"/>
    </row>
    <row r="177" spans="1:16" ht="16" hidden="1" customHeight="1" x14ac:dyDescent="0.2">
      <c r="A177" s="297"/>
      <c r="B177" s="451" t="e">
        <f>VLOOKUP(A177,Roster!A:B,2,FALSE)</f>
        <v>#N/A</v>
      </c>
      <c r="C177" s="219"/>
      <c r="D177" s="219"/>
      <c r="E177" s="219"/>
      <c r="F177" s="219"/>
      <c r="G177" s="219"/>
      <c r="H177" s="219"/>
      <c r="I177" s="219"/>
      <c r="J177" s="219"/>
      <c r="K177" s="219"/>
      <c r="L177" s="402"/>
      <c r="M177" s="402"/>
      <c r="N177" s="272">
        <f t="shared" si="6"/>
        <v>0</v>
      </c>
      <c r="O177" s="223"/>
      <c r="P177" s="223"/>
    </row>
    <row r="178" spans="1:16" ht="16" hidden="1" customHeight="1" x14ac:dyDescent="0.2">
      <c r="A178" s="295"/>
      <c r="B178" s="450" t="e">
        <f>VLOOKUP(A178,Roster!A:B,2,FALSE)</f>
        <v>#N/A</v>
      </c>
      <c r="C178" s="218"/>
      <c r="D178" s="218"/>
      <c r="E178" s="218"/>
      <c r="F178" s="218"/>
      <c r="G178" s="218"/>
      <c r="H178" s="218"/>
      <c r="I178" s="218"/>
      <c r="J178" s="218"/>
      <c r="K178" s="218"/>
      <c r="L178" s="401"/>
      <c r="M178" s="401"/>
      <c r="N178" s="271">
        <f t="shared" si="6"/>
        <v>0</v>
      </c>
      <c r="O178" s="222"/>
      <c r="P178" s="222"/>
    </row>
    <row r="179" spans="1:16" ht="16" hidden="1" customHeight="1" x14ac:dyDescent="0.2">
      <c r="A179" s="297"/>
      <c r="B179" s="451" t="e">
        <f>VLOOKUP(A179,Roster!A:B,2,FALSE)</f>
        <v>#N/A</v>
      </c>
      <c r="C179" s="219"/>
      <c r="D179" s="219"/>
      <c r="E179" s="219"/>
      <c r="F179" s="219"/>
      <c r="G179" s="219"/>
      <c r="H179" s="219"/>
      <c r="I179" s="219"/>
      <c r="J179" s="219"/>
      <c r="K179" s="219"/>
      <c r="L179" s="402"/>
      <c r="M179" s="402"/>
      <c r="N179" s="272">
        <f t="shared" si="6"/>
        <v>0</v>
      </c>
      <c r="O179" s="223"/>
      <c r="P179" s="223"/>
    </row>
    <row r="180" spans="1:16" ht="16" hidden="1" customHeight="1" x14ac:dyDescent="0.2">
      <c r="A180" s="295"/>
      <c r="B180" s="450" t="e">
        <f>VLOOKUP(A180,Roster!A:B,2,FALSE)</f>
        <v>#N/A</v>
      </c>
      <c r="C180" s="218"/>
      <c r="D180" s="218"/>
      <c r="E180" s="218"/>
      <c r="F180" s="218"/>
      <c r="G180" s="218"/>
      <c r="H180" s="218"/>
      <c r="I180" s="218"/>
      <c r="J180" s="218"/>
      <c r="K180" s="218"/>
      <c r="L180" s="401"/>
      <c r="M180" s="401"/>
      <c r="N180" s="271">
        <f t="shared" si="6"/>
        <v>0</v>
      </c>
      <c r="O180" s="222"/>
      <c r="P180" s="222"/>
    </row>
    <row r="181" spans="1:16" ht="16" hidden="1" customHeight="1" x14ac:dyDescent="0.2">
      <c r="A181" s="297"/>
      <c r="B181" s="451" t="e">
        <f>VLOOKUP(A181,Roster!A:B,2,FALSE)</f>
        <v>#N/A</v>
      </c>
      <c r="C181" s="219"/>
      <c r="D181" s="219"/>
      <c r="E181" s="219"/>
      <c r="F181" s="219"/>
      <c r="G181" s="219"/>
      <c r="H181" s="219"/>
      <c r="I181" s="219"/>
      <c r="J181" s="219"/>
      <c r="K181" s="219"/>
      <c r="L181" s="402"/>
      <c r="M181" s="402"/>
      <c r="N181" s="272">
        <f t="shared" si="6"/>
        <v>0</v>
      </c>
      <c r="O181" s="223"/>
      <c r="P181" s="223"/>
    </row>
    <row r="182" spans="1:16" ht="16" hidden="1" customHeight="1" x14ac:dyDescent="0.2">
      <c r="A182" s="295"/>
      <c r="B182" s="450" t="e">
        <f>VLOOKUP(A182,Roster!A:B,2,FALSE)</f>
        <v>#N/A</v>
      </c>
      <c r="C182" s="218"/>
      <c r="D182" s="218"/>
      <c r="E182" s="218"/>
      <c r="F182" s="218"/>
      <c r="G182" s="218"/>
      <c r="H182" s="218"/>
      <c r="I182" s="218"/>
      <c r="J182" s="218"/>
      <c r="K182" s="218"/>
      <c r="L182" s="401"/>
      <c r="M182" s="401"/>
      <c r="N182" s="271">
        <f t="shared" si="6"/>
        <v>0</v>
      </c>
      <c r="O182" s="222"/>
      <c r="P182" s="222"/>
    </row>
    <row r="183" spans="1:16" ht="16" hidden="1" customHeight="1" x14ac:dyDescent="0.2">
      <c r="A183" s="297"/>
      <c r="B183" s="451" t="e">
        <f>VLOOKUP(A183,Roster!A:B,2,FALSE)</f>
        <v>#N/A</v>
      </c>
      <c r="C183" s="219"/>
      <c r="D183" s="219"/>
      <c r="E183" s="219"/>
      <c r="F183" s="219"/>
      <c r="G183" s="219"/>
      <c r="H183" s="219"/>
      <c r="I183" s="219"/>
      <c r="J183" s="219"/>
      <c r="K183" s="219"/>
      <c r="L183" s="402"/>
      <c r="M183" s="402"/>
      <c r="N183" s="272">
        <f t="shared" si="6"/>
        <v>0</v>
      </c>
      <c r="O183" s="223"/>
      <c r="P183" s="223"/>
    </row>
    <row r="184" spans="1:16" ht="16" hidden="1" customHeight="1" x14ac:dyDescent="0.2">
      <c r="A184" s="295"/>
      <c r="B184" s="450" t="e">
        <f>VLOOKUP(A184,Roster!A:B,2,FALSE)</f>
        <v>#N/A</v>
      </c>
      <c r="C184" s="218"/>
      <c r="D184" s="218"/>
      <c r="E184" s="218"/>
      <c r="F184" s="218"/>
      <c r="G184" s="218"/>
      <c r="H184" s="218"/>
      <c r="I184" s="218"/>
      <c r="J184" s="218"/>
      <c r="K184" s="218"/>
      <c r="L184" s="401"/>
      <c r="M184" s="401"/>
      <c r="N184" s="271">
        <f t="shared" si="6"/>
        <v>0</v>
      </c>
      <c r="O184" s="222"/>
      <c r="P184" s="222"/>
    </row>
    <row r="185" spans="1:16" ht="16" hidden="1" customHeight="1" x14ac:dyDescent="0.2">
      <c r="A185" s="297"/>
      <c r="B185" s="451" t="e">
        <f>VLOOKUP(A185,Roster!A:B,2,FALSE)</f>
        <v>#N/A</v>
      </c>
      <c r="C185" s="219"/>
      <c r="D185" s="219"/>
      <c r="E185" s="219"/>
      <c r="F185" s="219"/>
      <c r="G185" s="219"/>
      <c r="H185" s="219"/>
      <c r="I185" s="219"/>
      <c r="J185" s="219"/>
      <c r="K185" s="219"/>
      <c r="L185" s="402"/>
      <c r="M185" s="402"/>
      <c r="N185" s="272">
        <f t="shared" si="6"/>
        <v>0</v>
      </c>
      <c r="O185" s="223"/>
      <c r="P185" s="223"/>
    </row>
    <row r="186" spans="1:16" ht="16" hidden="1" customHeight="1" x14ac:dyDescent="0.2">
      <c r="A186" s="295"/>
      <c r="B186" s="450" t="e">
        <f>VLOOKUP(A186,Roster!A:B,2,FALSE)</f>
        <v>#N/A</v>
      </c>
      <c r="C186" s="218"/>
      <c r="D186" s="218"/>
      <c r="E186" s="218"/>
      <c r="F186" s="218"/>
      <c r="G186" s="218"/>
      <c r="H186" s="218"/>
      <c r="I186" s="218"/>
      <c r="J186" s="218"/>
      <c r="K186" s="218"/>
      <c r="L186" s="401"/>
      <c r="M186" s="401"/>
      <c r="N186" s="271">
        <f t="shared" si="6"/>
        <v>0</v>
      </c>
      <c r="O186" s="222"/>
      <c r="P186" s="222"/>
    </row>
    <row r="187" spans="1:16" ht="16" hidden="1" customHeight="1" x14ac:dyDescent="0.2">
      <c r="A187" s="297"/>
      <c r="B187" s="451" t="e">
        <f>VLOOKUP(A187,Roster!A:B,2,FALSE)</f>
        <v>#N/A</v>
      </c>
      <c r="C187" s="219"/>
      <c r="D187" s="219"/>
      <c r="E187" s="219"/>
      <c r="F187" s="219"/>
      <c r="G187" s="219"/>
      <c r="H187" s="219"/>
      <c r="I187" s="219"/>
      <c r="J187" s="219"/>
      <c r="K187" s="219"/>
      <c r="L187" s="402"/>
      <c r="M187" s="402"/>
      <c r="N187" s="272">
        <f t="shared" si="6"/>
        <v>0</v>
      </c>
      <c r="O187" s="223"/>
      <c r="P187" s="223"/>
    </row>
    <row r="188" spans="1:16" ht="16" hidden="1" customHeight="1" x14ac:dyDescent="0.2">
      <c r="A188" s="295"/>
      <c r="B188" s="450" t="e">
        <f>VLOOKUP(A188,Roster!A:B,2,FALSE)</f>
        <v>#N/A</v>
      </c>
      <c r="C188" s="218"/>
      <c r="D188" s="218"/>
      <c r="E188" s="218"/>
      <c r="F188" s="218"/>
      <c r="G188" s="218"/>
      <c r="H188" s="218"/>
      <c r="I188" s="218"/>
      <c r="J188" s="218"/>
      <c r="K188" s="218"/>
      <c r="L188" s="401"/>
      <c r="M188" s="401"/>
      <c r="N188" s="271">
        <f t="shared" si="6"/>
        <v>0</v>
      </c>
      <c r="O188" s="222"/>
      <c r="P188" s="222"/>
    </row>
    <row r="189" spans="1:16" ht="16" hidden="1" customHeight="1" x14ac:dyDescent="0.2">
      <c r="A189" s="297"/>
      <c r="B189" s="451" t="e">
        <f>VLOOKUP(A189,Roster!A:B,2,FALSE)</f>
        <v>#N/A</v>
      </c>
      <c r="C189" s="219"/>
      <c r="D189" s="219"/>
      <c r="E189" s="219"/>
      <c r="F189" s="219"/>
      <c r="G189" s="219"/>
      <c r="H189" s="219"/>
      <c r="I189" s="219"/>
      <c r="J189" s="219"/>
      <c r="K189" s="219"/>
      <c r="L189" s="402"/>
      <c r="M189" s="402"/>
      <c r="N189" s="272">
        <f t="shared" si="6"/>
        <v>0</v>
      </c>
      <c r="O189" s="223"/>
      <c r="P189" s="223"/>
    </row>
    <row r="190" spans="1:16" ht="16" hidden="1" customHeight="1" x14ac:dyDescent="0.2">
      <c r="A190" s="295"/>
      <c r="B190" s="450" t="e">
        <f>VLOOKUP(A190,Roster!A:B,2,FALSE)</f>
        <v>#N/A</v>
      </c>
      <c r="C190" s="218"/>
      <c r="D190" s="218"/>
      <c r="E190" s="218"/>
      <c r="F190" s="218"/>
      <c r="G190" s="218"/>
      <c r="H190" s="218"/>
      <c r="I190" s="218"/>
      <c r="J190" s="218"/>
      <c r="K190" s="218"/>
      <c r="L190" s="401"/>
      <c r="M190" s="401"/>
      <c r="N190" s="271">
        <f t="shared" si="6"/>
        <v>0</v>
      </c>
      <c r="O190" s="222"/>
      <c r="P190" s="222"/>
    </row>
    <row r="191" spans="1:16" ht="16" hidden="1" customHeight="1" x14ac:dyDescent="0.2">
      <c r="A191" s="297"/>
      <c r="B191" s="451" t="e">
        <f>VLOOKUP(A191,Roster!A:B,2,FALSE)</f>
        <v>#N/A</v>
      </c>
      <c r="C191" s="219"/>
      <c r="D191" s="219"/>
      <c r="E191" s="219"/>
      <c r="F191" s="219"/>
      <c r="G191" s="219"/>
      <c r="H191" s="219"/>
      <c r="I191" s="219"/>
      <c r="J191" s="219"/>
      <c r="K191" s="219"/>
      <c r="L191" s="402"/>
      <c r="M191" s="402"/>
      <c r="N191" s="272">
        <f t="shared" si="6"/>
        <v>0</v>
      </c>
      <c r="O191" s="223"/>
      <c r="P191" s="223"/>
    </row>
    <row r="192" spans="1:16" ht="16" hidden="1" customHeight="1" x14ac:dyDescent="0.2">
      <c r="A192" s="295"/>
      <c r="B192" s="450" t="e">
        <f>VLOOKUP(A192,Roster!A:B,2,FALSE)</f>
        <v>#N/A</v>
      </c>
      <c r="C192" s="218"/>
      <c r="D192" s="218"/>
      <c r="E192" s="218"/>
      <c r="F192" s="218"/>
      <c r="G192" s="218"/>
      <c r="H192" s="218"/>
      <c r="I192" s="218"/>
      <c r="J192" s="218"/>
      <c r="K192" s="218"/>
      <c r="L192" s="401"/>
      <c r="M192" s="401"/>
      <c r="N192" s="271">
        <f t="shared" si="6"/>
        <v>0</v>
      </c>
      <c r="O192" s="222"/>
      <c r="P192" s="222"/>
    </row>
    <row r="193" spans="1:16" ht="16" hidden="1" customHeight="1" x14ac:dyDescent="0.2">
      <c r="A193" s="297"/>
      <c r="B193" s="451" t="e">
        <f>VLOOKUP(A193,Roster!A:B,2,FALSE)</f>
        <v>#N/A</v>
      </c>
      <c r="C193" s="219"/>
      <c r="D193" s="219"/>
      <c r="E193" s="219"/>
      <c r="F193" s="219"/>
      <c r="G193" s="219"/>
      <c r="H193" s="219"/>
      <c r="I193" s="219"/>
      <c r="J193" s="219"/>
      <c r="K193" s="219"/>
      <c r="L193" s="402"/>
      <c r="M193" s="402"/>
      <c r="N193" s="272">
        <f t="shared" si="6"/>
        <v>0</v>
      </c>
      <c r="O193" s="223"/>
      <c r="P193" s="223"/>
    </row>
    <row r="194" spans="1:16" ht="16" hidden="1" customHeight="1" x14ac:dyDescent="0.2">
      <c r="A194" s="295"/>
      <c r="B194" s="450" t="e">
        <f>VLOOKUP(A194,Roster!A:B,2,FALSE)</f>
        <v>#N/A</v>
      </c>
      <c r="C194" s="218"/>
      <c r="D194" s="218"/>
      <c r="E194" s="218"/>
      <c r="F194" s="218"/>
      <c r="G194" s="218"/>
      <c r="H194" s="218"/>
      <c r="I194" s="218"/>
      <c r="J194" s="218"/>
      <c r="K194" s="218"/>
      <c r="L194" s="401"/>
      <c r="M194" s="401"/>
      <c r="N194" s="271">
        <f t="shared" si="6"/>
        <v>0</v>
      </c>
      <c r="O194" s="222"/>
      <c r="P194" s="222"/>
    </row>
    <row r="195" spans="1:16" ht="16" hidden="1" customHeight="1" x14ac:dyDescent="0.2">
      <c r="A195" s="297"/>
      <c r="B195" s="451" t="e">
        <f>VLOOKUP(A195,Roster!A:B,2,FALSE)</f>
        <v>#N/A</v>
      </c>
      <c r="C195" s="219"/>
      <c r="D195" s="219"/>
      <c r="E195" s="219"/>
      <c r="F195" s="219"/>
      <c r="G195" s="219"/>
      <c r="H195" s="219"/>
      <c r="I195" s="219"/>
      <c r="J195" s="219"/>
      <c r="K195" s="219"/>
      <c r="L195" s="402"/>
      <c r="M195" s="402"/>
      <c r="N195" s="272">
        <f t="shared" si="6"/>
        <v>0</v>
      </c>
      <c r="O195" s="223"/>
      <c r="P195" s="223"/>
    </row>
    <row r="196" spans="1:16" ht="16" hidden="1" customHeight="1" x14ac:dyDescent="0.2">
      <c r="A196" s="295"/>
      <c r="B196" s="450" t="e">
        <f>VLOOKUP(A196,Roster!A:B,2,FALSE)</f>
        <v>#N/A</v>
      </c>
      <c r="C196" s="218"/>
      <c r="D196" s="218"/>
      <c r="E196" s="218"/>
      <c r="F196" s="218"/>
      <c r="G196" s="218"/>
      <c r="H196" s="218"/>
      <c r="I196" s="218"/>
      <c r="J196" s="218"/>
      <c r="K196" s="218"/>
      <c r="L196" s="401"/>
      <c r="M196" s="401"/>
      <c r="N196" s="271">
        <f t="shared" si="6"/>
        <v>0</v>
      </c>
      <c r="O196" s="222"/>
      <c r="P196" s="222"/>
    </row>
    <row r="197" spans="1:16" ht="16" hidden="1" customHeight="1" x14ac:dyDescent="0.2">
      <c r="A197" s="297"/>
      <c r="B197" s="451" t="e">
        <f>VLOOKUP(A197,Roster!A:B,2,FALSE)</f>
        <v>#N/A</v>
      </c>
      <c r="C197" s="219"/>
      <c r="D197" s="219"/>
      <c r="E197" s="219"/>
      <c r="F197" s="219"/>
      <c r="G197" s="219"/>
      <c r="H197" s="219"/>
      <c r="I197" s="219"/>
      <c r="J197" s="219"/>
      <c r="K197" s="219"/>
      <c r="L197" s="402"/>
      <c r="M197" s="402"/>
      <c r="N197" s="272">
        <f t="shared" si="6"/>
        <v>0</v>
      </c>
      <c r="O197" s="223"/>
      <c r="P197" s="223"/>
    </row>
    <row r="198" spans="1:16" ht="16" hidden="1" customHeight="1" x14ac:dyDescent="0.2">
      <c r="A198" s="295"/>
      <c r="B198" s="450" t="e">
        <f>VLOOKUP(A198,Roster!A:B,2,FALSE)</f>
        <v>#N/A</v>
      </c>
      <c r="C198" s="218"/>
      <c r="D198" s="218"/>
      <c r="E198" s="218"/>
      <c r="F198" s="218"/>
      <c r="G198" s="218"/>
      <c r="H198" s="218"/>
      <c r="I198" s="218"/>
      <c r="J198" s="218"/>
      <c r="K198" s="218"/>
      <c r="L198" s="401"/>
      <c r="M198" s="401"/>
      <c r="N198" s="271">
        <f t="shared" si="6"/>
        <v>0</v>
      </c>
      <c r="O198" s="222"/>
      <c r="P198" s="222"/>
    </row>
    <row r="199" spans="1:16" ht="16" hidden="1" customHeight="1" x14ac:dyDescent="0.2">
      <c r="A199" s="297"/>
      <c r="B199" s="451" t="e">
        <f>VLOOKUP(A199,Roster!A:B,2,FALSE)</f>
        <v>#N/A</v>
      </c>
      <c r="C199" s="219"/>
      <c r="D199" s="219"/>
      <c r="E199" s="219"/>
      <c r="F199" s="219"/>
      <c r="G199" s="219"/>
      <c r="H199" s="219"/>
      <c r="I199" s="219"/>
      <c r="J199" s="219"/>
      <c r="K199" s="219"/>
      <c r="L199" s="402"/>
      <c r="M199" s="402"/>
      <c r="N199" s="272">
        <f t="shared" si="6"/>
        <v>0</v>
      </c>
      <c r="O199" s="223"/>
      <c r="P199" s="223"/>
    </row>
    <row r="200" spans="1:16" ht="16" hidden="1" customHeight="1" x14ac:dyDescent="0.2">
      <c r="A200" s="295"/>
      <c r="B200" s="450" t="e">
        <f>VLOOKUP(A200,Roster!A:B,2,FALSE)</f>
        <v>#N/A</v>
      </c>
      <c r="C200" s="218"/>
      <c r="D200" s="218"/>
      <c r="E200" s="218"/>
      <c r="F200" s="218"/>
      <c r="G200" s="218"/>
      <c r="H200" s="218"/>
      <c r="I200" s="218"/>
      <c r="J200" s="218"/>
      <c r="K200" s="218"/>
      <c r="L200" s="401"/>
      <c r="M200" s="401"/>
      <c r="N200" s="271">
        <f t="shared" si="6"/>
        <v>0</v>
      </c>
      <c r="O200" s="222"/>
      <c r="P200" s="222"/>
    </row>
    <row r="201" spans="1:16" ht="16" hidden="1" customHeight="1" x14ac:dyDescent="0.2">
      <c r="A201" s="297"/>
      <c r="B201" s="451" t="e">
        <f>VLOOKUP(A201,Roster!A:B,2,FALSE)</f>
        <v>#N/A</v>
      </c>
      <c r="C201" s="219"/>
      <c r="D201" s="219"/>
      <c r="E201" s="219"/>
      <c r="F201" s="219"/>
      <c r="G201" s="219"/>
      <c r="H201" s="219"/>
      <c r="I201" s="219"/>
      <c r="J201" s="219"/>
      <c r="K201" s="219"/>
      <c r="L201" s="402"/>
      <c r="M201" s="402"/>
      <c r="N201" s="272">
        <f t="shared" si="6"/>
        <v>0</v>
      </c>
      <c r="O201" s="223"/>
      <c r="P201" s="223"/>
    </row>
    <row r="202" spans="1:16" ht="16" hidden="1" customHeight="1" x14ac:dyDescent="0.2">
      <c r="A202" s="295"/>
      <c r="B202" s="450" t="e">
        <f>VLOOKUP(A202,Roster!A:B,2,FALSE)</f>
        <v>#N/A</v>
      </c>
      <c r="C202" s="218"/>
      <c r="D202" s="218"/>
      <c r="E202" s="218"/>
      <c r="F202" s="218"/>
      <c r="G202" s="218"/>
      <c r="H202" s="218"/>
      <c r="I202" s="218"/>
      <c r="J202" s="218"/>
      <c r="K202" s="218"/>
      <c r="L202" s="401"/>
      <c r="M202" s="401"/>
      <c r="N202" s="271">
        <f t="shared" si="6"/>
        <v>0</v>
      </c>
      <c r="O202" s="222"/>
      <c r="P202" s="222"/>
    </row>
    <row r="203" spans="1:16" ht="16" hidden="1" customHeight="1" x14ac:dyDescent="0.2">
      <c r="A203" s="297"/>
      <c r="B203" s="451" t="e">
        <f>VLOOKUP(A203,Roster!A:B,2,FALSE)</f>
        <v>#N/A</v>
      </c>
      <c r="C203" s="219"/>
      <c r="D203" s="219"/>
      <c r="E203" s="219"/>
      <c r="F203" s="219"/>
      <c r="G203" s="219"/>
      <c r="H203" s="219"/>
      <c r="I203" s="219"/>
      <c r="J203" s="219"/>
      <c r="K203" s="219"/>
      <c r="L203" s="402"/>
      <c r="M203" s="402"/>
      <c r="N203" s="272">
        <f t="shared" si="6"/>
        <v>0</v>
      </c>
      <c r="O203" s="223"/>
      <c r="P203" s="223"/>
    </row>
    <row r="204" spans="1:16" ht="16" hidden="1" customHeight="1" x14ac:dyDescent="0.2">
      <c r="A204" s="295"/>
      <c r="B204" s="450" t="e">
        <f>VLOOKUP(A204,Roster!A:B,2,FALSE)</f>
        <v>#N/A</v>
      </c>
      <c r="C204" s="218"/>
      <c r="D204" s="218"/>
      <c r="E204" s="218"/>
      <c r="F204" s="218"/>
      <c r="G204" s="218"/>
      <c r="H204" s="218"/>
      <c r="I204" s="218"/>
      <c r="J204" s="218"/>
      <c r="K204" s="218"/>
      <c r="L204" s="401"/>
      <c r="M204" s="401"/>
      <c r="N204" s="271">
        <f t="shared" si="6"/>
        <v>0</v>
      </c>
      <c r="O204" s="222"/>
      <c r="P204" s="222"/>
    </row>
    <row r="205" spans="1:16" ht="16" hidden="1" customHeight="1" x14ac:dyDescent="0.2">
      <c r="A205" s="297"/>
      <c r="B205" s="451" t="e">
        <f>VLOOKUP(A205,Roster!A:B,2,FALSE)</f>
        <v>#N/A</v>
      </c>
      <c r="C205" s="219"/>
      <c r="D205" s="219"/>
      <c r="E205" s="219"/>
      <c r="F205" s="219"/>
      <c r="G205" s="219"/>
      <c r="H205" s="219"/>
      <c r="I205" s="219"/>
      <c r="J205" s="219"/>
      <c r="K205" s="219"/>
      <c r="L205" s="402"/>
      <c r="M205" s="402"/>
      <c r="N205" s="272">
        <f t="shared" si="6"/>
        <v>0</v>
      </c>
      <c r="O205" s="223"/>
      <c r="P205" s="223"/>
    </row>
    <row r="206" spans="1:16" ht="16" hidden="1" customHeight="1" x14ac:dyDescent="0.2">
      <c r="A206" s="295"/>
      <c r="B206" s="450" t="e">
        <f>VLOOKUP(A206,Roster!A:B,2,FALSE)</f>
        <v>#N/A</v>
      </c>
      <c r="C206" s="218"/>
      <c r="D206" s="218"/>
      <c r="E206" s="218"/>
      <c r="F206" s="218"/>
      <c r="G206" s="218"/>
      <c r="H206" s="218"/>
      <c r="I206" s="218"/>
      <c r="J206" s="218"/>
      <c r="K206" s="218"/>
      <c r="L206" s="401"/>
      <c r="M206" s="401"/>
      <c r="N206" s="271">
        <f t="shared" si="6"/>
        <v>0</v>
      </c>
      <c r="O206" s="222"/>
      <c r="P206" s="222"/>
    </row>
    <row r="207" spans="1:16" ht="16" hidden="1" customHeight="1" x14ac:dyDescent="0.2">
      <c r="A207" s="297"/>
      <c r="B207" s="451" t="e">
        <f>VLOOKUP(A207,Roster!A:B,2,FALSE)</f>
        <v>#N/A</v>
      </c>
      <c r="C207" s="219"/>
      <c r="D207" s="219"/>
      <c r="E207" s="219"/>
      <c r="F207" s="219"/>
      <c r="G207" s="219"/>
      <c r="H207" s="219"/>
      <c r="I207" s="219"/>
      <c r="J207" s="219"/>
      <c r="K207" s="219"/>
      <c r="L207" s="402"/>
      <c r="M207" s="402"/>
      <c r="N207" s="272">
        <f t="shared" si="6"/>
        <v>0</v>
      </c>
      <c r="O207" s="223"/>
      <c r="P207" s="223"/>
    </row>
    <row r="208" spans="1:16" ht="16" hidden="1" customHeight="1" x14ac:dyDescent="0.2">
      <c r="A208" s="295"/>
      <c r="B208" s="450" t="e">
        <f>VLOOKUP(A208,Roster!A:B,2,FALSE)</f>
        <v>#N/A</v>
      </c>
      <c r="C208" s="218"/>
      <c r="D208" s="218"/>
      <c r="E208" s="218"/>
      <c r="F208" s="218"/>
      <c r="G208" s="218"/>
      <c r="H208" s="218"/>
      <c r="I208" s="218"/>
      <c r="J208" s="218"/>
      <c r="K208" s="218"/>
      <c r="L208" s="401"/>
      <c r="M208" s="401"/>
      <c r="N208" s="271">
        <f t="shared" si="6"/>
        <v>0</v>
      </c>
      <c r="O208" s="222"/>
      <c r="P208" s="222"/>
    </row>
    <row r="209" spans="1:16" ht="16" hidden="1" customHeight="1" x14ac:dyDescent="0.2">
      <c r="A209" s="297"/>
      <c r="B209" s="451" t="e">
        <f>VLOOKUP(A209,Roster!A:B,2,FALSE)</f>
        <v>#N/A</v>
      </c>
      <c r="C209" s="219"/>
      <c r="D209" s="219"/>
      <c r="E209" s="219"/>
      <c r="F209" s="219"/>
      <c r="G209" s="219"/>
      <c r="H209" s="219"/>
      <c r="I209" s="219"/>
      <c r="J209" s="219"/>
      <c r="K209" s="219"/>
      <c r="L209" s="402"/>
      <c r="M209" s="402"/>
      <c r="N209" s="272">
        <f t="shared" si="6"/>
        <v>0</v>
      </c>
      <c r="O209" s="223"/>
      <c r="P209" s="223"/>
    </row>
    <row r="210" spans="1:16" ht="16" hidden="1" customHeight="1" x14ac:dyDescent="0.2">
      <c r="A210" s="295"/>
      <c r="B210" s="450" t="e">
        <f>VLOOKUP(A210,Roster!A:B,2,FALSE)</f>
        <v>#N/A</v>
      </c>
      <c r="C210" s="218"/>
      <c r="D210" s="218"/>
      <c r="E210" s="218"/>
      <c r="F210" s="218"/>
      <c r="G210" s="218"/>
      <c r="H210" s="218"/>
      <c r="I210" s="218"/>
      <c r="J210" s="218"/>
      <c r="K210" s="218"/>
      <c r="L210" s="401"/>
      <c r="M210" s="401"/>
      <c r="N210" s="271">
        <f t="shared" si="6"/>
        <v>0</v>
      </c>
      <c r="O210" s="222"/>
      <c r="P210" s="222"/>
    </row>
    <row r="211" spans="1:16" ht="16" hidden="1" customHeight="1" x14ac:dyDescent="0.2">
      <c r="A211" s="297"/>
      <c r="B211" s="451" t="e">
        <f>VLOOKUP(A211,Roster!A:B,2,FALSE)</f>
        <v>#N/A</v>
      </c>
      <c r="C211" s="219"/>
      <c r="D211" s="219"/>
      <c r="E211" s="219"/>
      <c r="F211" s="219"/>
      <c r="G211" s="219"/>
      <c r="H211" s="219"/>
      <c r="I211" s="219"/>
      <c r="J211" s="219"/>
      <c r="K211" s="219"/>
      <c r="L211" s="402"/>
      <c r="M211" s="402"/>
      <c r="N211" s="272">
        <f t="shared" si="6"/>
        <v>0</v>
      </c>
      <c r="O211" s="223"/>
      <c r="P211" s="223"/>
    </row>
    <row r="212" spans="1:16" ht="16" hidden="1" customHeight="1" x14ac:dyDescent="0.2">
      <c r="A212" s="295"/>
      <c r="B212" s="450" t="e">
        <f>VLOOKUP(A212,Roster!A:B,2,FALSE)</f>
        <v>#N/A</v>
      </c>
      <c r="C212" s="218"/>
      <c r="D212" s="218"/>
      <c r="E212" s="218"/>
      <c r="F212" s="218"/>
      <c r="G212" s="218"/>
      <c r="H212" s="218"/>
      <c r="I212" s="218"/>
      <c r="J212" s="218"/>
      <c r="K212" s="218"/>
      <c r="L212" s="401"/>
      <c r="M212" s="401"/>
      <c r="N212" s="271">
        <f t="shared" si="6"/>
        <v>0</v>
      </c>
      <c r="O212" s="222"/>
      <c r="P212" s="222"/>
    </row>
    <row r="213" spans="1:16" ht="16" hidden="1" customHeight="1" x14ac:dyDescent="0.2">
      <c r="A213" s="297"/>
      <c r="B213" s="451" t="e">
        <f>VLOOKUP(A213,Roster!A:B,2,FALSE)</f>
        <v>#N/A</v>
      </c>
      <c r="C213" s="219"/>
      <c r="D213" s="219"/>
      <c r="E213" s="219"/>
      <c r="F213" s="219"/>
      <c r="G213" s="219"/>
      <c r="H213" s="219"/>
      <c r="I213" s="219"/>
      <c r="J213" s="219"/>
      <c r="K213" s="219"/>
      <c r="L213" s="402"/>
      <c r="M213" s="402"/>
      <c r="N213" s="272">
        <f t="shared" si="6"/>
        <v>0</v>
      </c>
      <c r="O213" s="223"/>
      <c r="P213" s="223"/>
    </row>
    <row r="214" spans="1:16" ht="16" hidden="1" customHeight="1" x14ac:dyDescent="0.2">
      <c r="A214" s="295"/>
      <c r="B214" s="450" t="e">
        <f>VLOOKUP(A214,Roster!A:B,2,FALSE)</f>
        <v>#N/A</v>
      </c>
      <c r="C214" s="218"/>
      <c r="D214" s="218"/>
      <c r="E214" s="218"/>
      <c r="F214" s="218"/>
      <c r="G214" s="218"/>
      <c r="H214" s="218"/>
      <c r="I214" s="218"/>
      <c r="J214" s="218"/>
      <c r="K214" s="218"/>
      <c r="L214" s="401"/>
      <c r="M214" s="401"/>
      <c r="N214" s="271">
        <f t="shared" si="6"/>
        <v>0</v>
      </c>
      <c r="O214" s="222"/>
      <c r="P214" s="222"/>
    </row>
    <row r="215" spans="1:16" ht="16" hidden="1" customHeight="1" x14ac:dyDescent="0.2">
      <c r="A215" s="297"/>
      <c r="B215" s="451" t="e">
        <f>VLOOKUP(A215,Roster!A:B,2,FALSE)</f>
        <v>#N/A</v>
      </c>
      <c r="C215" s="219"/>
      <c r="D215" s="219"/>
      <c r="E215" s="219"/>
      <c r="F215" s="219"/>
      <c r="G215" s="219"/>
      <c r="H215" s="219"/>
      <c r="I215" s="219"/>
      <c r="J215" s="219"/>
      <c r="K215" s="219"/>
      <c r="L215" s="402"/>
      <c r="M215" s="402"/>
      <c r="N215" s="272">
        <f t="shared" si="6"/>
        <v>0</v>
      </c>
      <c r="O215" s="223"/>
      <c r="P215" s="223"/>
    </row>
    <row r="216" spans="1:16" ht="16" hidden="1" customHeight="1" x14ac:dyDescent="0.2">
      <c r="A216" s="295"/>
      <c r="B216" s="450" t="e">
        <f>VLOOKUP(A216,Roster!A:B,2,FALSE)</f>
        <v>#N/A</v>
      </c>
      <c r="C216" s="218"/>
      <c r="D216" s="218"/>
      <c r="E216" s="218"/>
      <c r="F216" s="218"/>
      <c r="G216" s="218"/>
      <c r="H216" s="218"/>
      <c r="I216" s="218"/>
      <c r="J216" s="218"/>
      <c r="K216" s="218"/>
      <c r="L216" s="401"/>
      <c r="M216" s="401"/>
      <c r="N216" s="271">
        <f t="shared" si="6"/>
        <v>0</v>
      </c>
      <c r="O216" s="222"/>
      <c r="P216" s="222"/>
    </row>
    <row r="217" spans="1:16" ht="16" hidden="1" customHeight="1" x14ac:dyDescent="0.2">
      <c r="A217" s="297"/>
      <c r="B217" s="451" t="e">
        <f>VLOOKUP(A217,Roster!A:B,2,FALSE)</f>
        <v>#N/A</v>
      </c>
      <c r="C217" s="219"/>
      <c r="D217" s="219"/>
      <c r="E217" s="219"/>
      <c r="F217" s="219"/>
      <c r="G217" s="219"/>
      <c r="H217" s="219"/>
      <c r="I217" s="219"/>
      <c r="J217" s="219"/>
      <c r="K217" s="219"/>
      <c r="L217" s="402"/>
      <c r="M217" s="402"/>
      <c r="N217" s="272">
        <f t="shared" si="6"/>
        <v>0</v>
      </c>
      <c r="O217" s="223"/>
      <c r="P217" s="223"/>
    </row>
    <row r="218" spans="1:16" ht="16" hidden="1" customHeight="1" x14ac:dyDescent="0.2">
      <c r="A218" s="295"/>
      <c r="B218" s="450" t="e">
        <f>VLOOKUP(A218,Roster!A:B,2,FALSE)</f>
        <v>#N/A</v>
      </c>
      <c r="C218" s="218"/>
      <c r="D218" s="218"/>
      <c r="E218" s="218"/>
      <c r="F218" s="218"/>
      <c r="G218" s="218"/>
      <c r="H218" s="218"/>
      <c r="I218" s="218"/>
      <c r="J218" s="218"/>
      <c r="K218" s="218"/>
      <c r="L218" s="401"/>
      <c r="M218" s="401"/>
      <c r="N218" s="271">
        <f t="shared" si="6"/>
        <v>0</v>
      </c>
      <c r="O218" s="222"/>
      <c r="P218" s="222"/>
    </row>
    <row r="219" spans="1:16" ht="16" hidden="1" customHeight="1" x14ac:dyDescent="0.2">
      <c r="A219" s="297"/>
      <c r="B219" s="451" t="e">
        <f>VLOOKUP(A219,Roster!A:B,2,FALSE)</f>
        <v>#N/A</v>
      </c>
      <c r="C219" s="219"/>
      <c r="D219" s="219"/>
      <c r="E219" s="219"/>
      <c r="F219" s="219"/>
      <c r="G219" s="219"/>
      <c r="H219" s="219"/>
      <c r="I219" s="219"/>
      <c r="J219" s="219"/>
      <c r="K219" s="219"/>
      <c r="L219" s="402"/>
      <c r="M219" s="402"/>
      <c r="N219" s="272">
        <f t="shared" si="6"/>
        <v>0</v>
      </c>
      <c r="O219" s="223"/>
      <c r="P219" s="223"/>
    </row>
    <row r="220" spans="1:16" ht="16" hidden="1" customHeight="1" x14ac:dyDescent="0.2">
      <c r="A220" s="295"/>
      <c r="B220" s="450" t="e">
        <f>VLOOKUP(A220,Roster!A:B,2,FALSE)</f>
        <v>#N/A</v>
      </c>
      <c r="C220" s="218"/>
      <c r="D220" s="218"/>
      <c r="E220" s="218"/>
      <c r="F220" s="218"/>
      <c r="G220" s="218"/>
      <c r="H220" s="218"/>
      <c r="I220" s="218"/>
      <c r="J220" s="218"/>
      <c r="K220" s="218"/>
      <c r="L220" s="401"/>
      <c r="M220" s="401"/>
      <c r="N220" s="271">
        <f t="shared" si="6"/>
        <v>0</v>
      </c>
      <c r="O220" s="222"/>
      <c r="P220" s="222"/>
    </row>
    <row r="221" spans="1:16" ht="16" hidden="1" customHeight="1" x14ac:dyDescent="0.2">
      <c r="A221" s="297"/>
      <c r="B221" s="451" t="e">
        <f>VLOOKUP(A221,Roster!A:B,2,FALSE)</f>
        <v>#N/A</v>
      </c>
      <c r="C221" s="219"/>
      <c r="D221" s="219"/>
      <c r="E221" s="219"/>
      <c r="F221" s="219"/>
      <c r="G221" s="219"/>
      <c r="H221" s="219"/>
      <c r="I221" s="219"/>
      <c r="J221" s="219"/>
      <c r="K221" s="219"/>
      <c r="L221" s="402"/>
      <c r="M221" s="402"/>
      <c r="N221" s="272">
        <f t="shared" si="6"/>
        <v>0</v>
      </c>
      <c r="O221" s="223"/>
      <c r="P221" s="223"/>
    </row>
    <row r="222" spans="1:16" ht="16" hidden="1" customHeight="1" x14ac:dyDescent="0.2">
      <c r="A222" s="295"/>
      <c r="B222" s="450" t="e">
        <f>VLOOKUP(A222,Roster!A:B,2,FALSE)</f>
        <v>#N/A</v>
      </c>
      <c r="C222" s="218"/>
      <c r="D222" s="218"/>
      <c r="E222" s="218"/>
      <c r="F222" s="218"/>
      <c r="G222" s="218"/>
      <c r="H222" s="218"/>
      <c r="I222" s="218"/>
      <c r="J222" s="218"/>
      <c r="K222" s="218"/>
      <c r="L222" s="401"/>
      <c r="M222" s="401"/>
      <c r="N222" s="271">
        <f t="shared" si="6"/>
        <v>0</v>
      </c>
      <c r="O222" s="222"/>
      <c r="P222" s="222"/>
    </row>
    <row r="223" spans="1:16" ht="16" hidden="1" customHeight="1" x14ac:dyDescent="0.2">
      <c r="A223" s="297"/>
      <c r="B223" s="451" t="e">
        <f>VLOOKUP(A223,Roster!A:B,2,FALSE)</f>
        <v>#N/A</v>
      </c>
      <c r="C223" s="219"/>
      <c r="D223" s="219"/>
      <c r="E223" s="219"/>
      <c r="F223" s="219"/>
      <c r="G223" s="219"/>
      <c r="H223" s="219"/>
      <c r="I223" s="219"/>
      <c r="J223" s="219"/>
      <c r="K223" s="219"/>
      <c r="L223" s="402"/>
      <c r="M223" s="402"/>
      <c r="N223" s="272">
        <f t="shared" si="6"/>
        <v>0</v>
      </c>
      <c r="O223" s="223"/>
      <c r="P223" s="223"/>
    </row>
    <row r="224" spans="1:16" ht="16" hidden="1" customHeight="1" x14ac:dyDescent="0.2">
      <c r="A224" s="295"/>
      <c r="B224" s="450" t="e">
        <f>VLOOKUP(A224,Roster!A:B,2,FALSE)</f>
        <v>#N/A</v>
      </c>
      <c r="C224" s="218"/>
      <c r="D224" s="218"/>
      <c r="E224" s="218"/>
      <c r="F224" s="218"/>
      <c r="G224" s="218"/>
      <c r="H224" s="218"/>
      <c r="I224" s="218"/>
      <c r="J224" s="218"/>
      <c r="K224" s="218"/>
      <c r="L224" s="401"/>
      <c r="M224" s="401"/>
      <c r="N224" s="271">
        <f t="shared" si="6"/>
        <v>0</v>
      </c>
      <c r="O224" s="222"/>
      <c r="P224" s="222"/>
    </row>
    <row r="225" spans="1:16" ht="16" hidden="1" customHeight="1" x14ac:dyDescent="0.2">
      <c r="A225" s="297"/>
      <c r="B225" s="451" t="e">
        <f>VLOOKUP(A225,Roster!A:B,2,FALSE)</f>
        <v>#N/A</v>
      </c>
      <c r="C225" s="219"/>
      <c r="D225" s="219"/>
      <c r="E225" s="219"/>
      <c r="F225" s="219"/>
      <c r="G225" s="219"/>
      <c r="H225" s="219"/>
      <c r="I225" s="219"/>
      <c r="J225" s="219"/>
      <c r="K225" s="219"/>
      <c r="L225" s="402"/>
      <c r="M225" s="402"/>
      <c r="N225" s="272">
        <f t="shared" ref="N225:N288" si="7">(C225*C$1)+(D225*D$1)+(E225*E$1)+(F225*F$1)+(G225*G$1)+(H225*H$1)+(I225*I$1)+(J225*J$1)+(K225*K$1)+(L225*L$1)+(M225*M$1)</f>
        <v>0</v>
      </c>
      <c r="O225" s="223"/>
      <c r="P225" s="223"/>
    </row>
    <row r="226" spans="1:16" ht="16" hidden="1" customHeight="1" x14ac:dyDescent="0.2">
      <c r="A226" s="295"/>
      <c r="B226" s="450" t="e">
        <f>VLOOKUP(A226,Roster!A:B,2,FALSE)</f>
        <v>#N/A</v>
      </c>
      <c r="C226" s="218"/>
      <c r="D226" s="218"/>
      <c r="E226" s="218"/>
      <c r="F226" s="218"/>
      <c r="G226" s="218"/>
      <c r="H226" s="218"/>
      <c r="I226" s="218"/>
      <c r="J226" s="218"/>
      <c r="K226" s="218"/>
      <c r="L226" s="401"/>
      <c r="M226" s="401"/>
      <c r="N226" s="271">
        <f t="shared" si="7"/>
        <v>0</v>
      </c>
      <c r="O226" s="222"/>
      <c r="P226" s="222"/>
    </row>
    <row r="227" spans="1:16" ht="16" hidden="1" customHeight="1" x14ac:dyDescent="0.2">
      <c r="A227" s="297"/>
      <c r="B227" s="451" t="e">
        <f>VLOOKUP(A227,Roster!A:B,2,FALSE)</f>
        <v>#N/A</v>
      </c>
      <c r="C227" s="219"/>
      <c r="D227" s="219"/>
      <c r="E227" s="219"/>
      <c r="F227" s="219"/>
      <c r="G227" s="219"/>
      <c r="H227" s="219"/>
      <c r="I227" s="219"/>
      <c r="J227" s="219"/>
      <c r="K227" s="219"/>
      <c r="L227" s="402"/>
      <c r="M227" s="402"/>
      <c r="N227" s="272">
        <f t="shared" si="7"/>
        <v>0</v>
      </c>
      <c r="O227" s="223"/>
      <c r="P227" s="223"/>
    </row>
    <row r="228" spans="1:16" ht="16" hidden="1" customHeight="1" x14ac:dyDescent="0.2">
      <c r="A228" s="295"/>
      <c r="B228" s="450" t="e">
        <f>VLOOKUP(A228,Roster!A:B,2,FALSE)</f>
        <v>#N/A</v>
      </c>
      <c r="C228" s="218"/>
      <c r="D228" s="218"/>
      <c r="E228" s="218"/>
      <c r="F228" s="218"/>
      <c r="G228" s="218"/>
      <c r="H228" s="218"/>
      <c r="I228" s="218"/>
      <c r="J228" s="218"/>
      <c r="K228" s="218"/>
      <c r="L228" s="401"/>
      <c r="M228" s="401"/>
      <c r="N228" s="271">
        <f t="shared" si="7"/>
        <v>0</v>
      </c>
      <c r="O228" s="222"/>
      <c r="P228" s="222"/>
    </row>
    <row r="229" spans="1:16" ht="16" hidden="1" customHeight="1" x14ac:dyDescent="0.2">
      <c r="A229" s="297"/>
      <c r="B229" s="451" t="e">
        <f>VLOOKUP(A229,Roster!A:B,2,FALSE)</f>
        <v>#N/A</v>
      </c>
      <c r="C229" s="219"/>
      <c r="D229" s="219"/>
      <c r="E229" s="219"/>
      <c r="F229" s="219"/>
      <c r="G229" s="219"/>
      <c r="H229" s="219"/>
      <c r="I229" s="219"/>
      <c r="J229" s="219"/>
      <c r="K229" s="219"/>
      <c r="L229" s="402"/>
      <c r="M229" s="402"/>
      <c r="N229" s="272">
        <f t="shared" si="7"/>
        <v>0</v>
      </c>
      <c r="O229" s="223"/>
      <c r="P229" s="223"/>
    </row>
    <row r="230" spans="1:16" ht="16" hidden="1" customHeight="1" x14ac:dyDescent="0.2">
      <c r="A230" s="295"/>
      <c r="B230" s="450" t="e">
        <f>VLOOKUP(A230,Roster!A:B,2,FALSE)</f>
        <v>#N/A</v>
      </c>
      <c r="C230" s="218"/>
      <c r="D230" s="218"/>
      <c r="E230" s="218"/>
      <c r="F230" s="218"/>
      <c r="G230" s="218"/>
      <c r="H230" s="218"/>
      <c r="I230" s="218"/>
      <c r="J230" s="218"/>
      <c r="K230" s="218"/>
      <c r="L230" s="401"/>
      <c r="M230" s="401"/>
      <c r="N230" s="271">
        <f t="shared" si="7"/>
        <v>0</v>
      </c>
      <c r="O230" s="222"/>
      <c r="P230" s="222"/>
    </row>
    <row r="231" spans="1:16" ht="16" hidden="1" customHeight="1" x14ac:dyDescent="0.2">
      <c r="A231" s="297"/>
      <c r="B231" s="451" t="e">
        <f>VLOOKUP(A231,Roster!A:B,2,FALSE)</f>
        <v>#N/A</v>
      </c>
      <c r="C231" s="219"/>
      <c r="D231" s="219"/>
      <c r="E231" s="219"/>
      <c r="F231" s="219"/>
      <c r="G231" s="219"/>
      <c r="H231" s="219"/>
      <c r="I231" s="219"/>
      <c r="J231" s="219"/>
      <c r="K231" s="219"/>
      <c r="L231" s="402"/>
      <c r="M231" s="402"/>
      <c r="N231" s="272">
        <f t="shared" si="7"/>
        <v>0</v>
      </c>
      <c r="O231" s="223"/>
      <c r="P231" s="223"/>
    </row>
    <row r="232" spans="1:16" ht="16" hidden="1" customHeight="1" x14ac:dyDescent="0.2">
      <c r="A232" s="295"/>
      <c r="B232" s="450" t="e">
        <f>VLOOKUP(A232,Roster!A:B,2,FALSE)</f>
        <v>#N/A</v>
      </c>
      <c r="C232" s="218"/>
      <c r="D232" s="218"/>
      <c r="E232" s="218"/>
      <c r="F232" s="218"/>
      <c r="G232" s="218"/>
      <c r="H232" s="218"/>
      <c r="I232" s="218"/>
      <c r="J232" s="218"/>
      <c r="K232" s="218"/>
      <c r="L232" s="401"/>
      <c r="M232" s="401"/>
      <c r="N232" s="271">
        <f t="shared" si="7"/>
        <v>0</v>
      </c>
      <c r="O232" s="222"/>
      <c r="P232" s="222"/>
    </row>
    <row r="233" spans="1:16" ht="16" hidden="1" customHeight="1" x14ac:dyDescent="0.2">
      <c r="A233" s="297"/>
      <c r="B233" s="451" t="e">
        <f>VLOOKUP(A233,Roster!A:B,2,FALSE)</f>
        <v>#N/A</v>
      </c>
      <c r="C233" s="219"/>
      <c r="D233" s="219"/>
      <c r="E233" s="219"/>
      <c r="F233" s="219"/>
      <c r="G233" s="219"/>
      <c r="H233" s="219"/>
      <c r="I233" s="219"/>
      <c r="J233" s="219"/>
      <c r="K233" s="219"/>
      <c r="L233" s="402"/>
      <c r="M233" s="402"/>
      <c r="N233" s="272">
        <f t="shared" si="7"/>
        <v>0</v>
      </c>
      <c r="O233" s="223"/>
      <c r="P233" s="223"/>
    </row>
    <row r="234" spans="1:16" ht="16" hidden="1" customHeight="1" x14ac:dyDescent="0.2">
      <c r="A234" s="295"/>
      <c r="B234" s="450" t="e">
        <f>VLOOKUP(A234,Roster!A:B,2,FALSE)</f>
        <v>#N/A</v>
      </c>
      <c r="C234" s="218"/>
      <c r="D234" s="218"/>
      <c r="E234" s="218"/>
      <c r="F234" s="218"/>
      <c r="G234" s="218"/>
      <c r="H234" s="218"/>
      <c r="I234" s="218"/>
      <c r="J234" s="218"/>
      <c r="K234" s="218"/>
      <c r="L234" s="401"/>
      <c r="M234" s="401"/>
      <c r="N234" s="271">
        <f t="shared" si="7"/>
        <v>0</v>
      </c>
      <c r="O234" s="222"/>
      <c r="P234" s="222"/>
    </row>
    <row r="235" spans="1:16" ht="16" hidden="1" customHeight="1" x14ac:dyDescent="0.2">
      <c r="A235" s="297"/>
      <c r="B235" s="451" t="e">
        <f>VLOOKUP(A235,Roster!A:B,2,FALSE)</f>
        <v>#N/A</v>
      </c>
      <c r="C235" s="219"/>
      <c r="D235" s="219"/>
      <c r="E235" s="219"/>
      <c r="F235" s="219"/>
      <c r="G235" s="219"/>
      <c r="H235" s="219"/>
      <c r="I235" s="219"/>
      <c r="J235" s="219"/>
      <c r="K235" s="219"/>
      <c r="L235" s="402"/>
      <c r="M235" s="402"/>
      <c r="N235" s="272">
        <f t="shared" si="7"/>
        <v>0</v>
      </c>
      <c r="O235" s="223"/>
      <c r="P235" s="223"/>
    </row>
    <row r="236" spans="1:16" ht="16" hidden="1" customHeight="1" x14ac:dyDescent="0.2">
      <c r="A236" s="295"/>
      <c r="B236" s="450" t="e">
        <f>VLOOKUP(A236,Roster!A:B,2,FALSE)</f>
        <v>#N/A</v>
      </c>
      <c r="C236" s="218"/>
      <c r="D236" s="218"/>
      <c r="E236" s="218"/>
      <c r="F236" s="218"/>
      <c r="G236" s="218"/>
      <c r="H236" s="218"/>
      <c r="I236" s="218"/>
      <c r="J236" s="218"/>
      <c r="K236" s="218"/>
      <c r="L236" s="401"/>
      <c r="M236" s="401"/>
      <c r="N236" s="271">
        <f t="shared" si="7"/>
        <v>0</v>
      </c>
      <c r="O236" s="222"/>
      <c r="P236" s="222"/>
    </row>
    <row r="237" spans="1:16" ht="16" hidden="1" customHeight="1" x14ac:dyDescent="0.2">
      <c r="A237" s="297"/>
      <c r="B237" s="451" t="e">
        <f>VLOOKUP(A237,Roster!A:B,2,FALSE)</f>
        <v>#N/A</v>
      </c>
      <c r="C237" s="219"/>
      <c r="D237" s="219"/>
      <c r="E237" s="219"/>
      <c r="F237" s="219"/>
      <c r="G237" s="219"/>
      <c r="H237" s="219"/>
      <c r="I237" s="219"/>
      <c r="J237" s="219"/>
      <c r="K237" s="219"/>
      <c r="L237" s="402"/>
      <c r="M237" s="402"/>
      <c r="N237" s="272">
        <f t="shared" si="7"/>
        <v>0</v>
      </c>
      <c r="O237" s="223"/>
      <c r="P237" s="223"/>
    </row>
    <row r="238" spans="1:16" ht="16" hidden="1" customHeight="1" x14ac:dyDescent="0.2">
      <c r="A238" s="295"/>
      <c r="B238" s="450" t="e">
        <f>VLOOKUP(A238,Roster!A:B,2,FALSE)</f>
        <v>#N/A</v>
      </c>
      <c r="C238" s="218"/>
      <c r="D238" s="218"/>
      <c r="E238" s="218"/>
      <c r="F238" s="218"/>
      <c r="G238" s="218"/>
      <c r="H238" s="218"/>
      <c r="I238" s="218"/>
      <c r="J238" s="218"/>
      <c r="K238" s="218"/>
      <c r="L238" s="401"/>
      <c r="M238" s="401"/>
      <c r="N238" s="271">
        <f t="shared" si="7"/>
        <v>0</v>
      </c>
      <c r="O238" s="222"/>
      <c r="P238" s="222"/>
    </row>
    <row r="239" spans="1:16" ht="16" hidden="1" customHeight="1" x14ac:dyDescent="0.2">
      <c r="A239" s="297"/>
      <c r="B239" s="451" t="e">
        <f>VLOOKUP(A239,Roster!A:B,2,FALSE)</f>
        <v>#N/A</v>
      </c>
      <c r="C239" s="219"/>
      <c r="D239" s="219"/>
      <c r="E239" s="219"/>
      <c r="F239" s="219"/>
      <c r="G239" s="219"/>
      <c r="H239" s="219"/>
      <c r="I239" s="219"/>
      <c r="J239" s="219"/>
      <c r="K239" s="219"/>
      <c r="L239" s="402"/>
      <c r="M239" s="402"/>
      <c r="N239" s="272">
        <f t="shared" si="7"/>
        <v>0</v>
      </c>
      <c r="O239" s="223"/>
      <c r="P239" s="223"/>
    </row>
    <row r="240" spans="1:16" ht="16" hidden="1" customHeight="1" x14ac:dyDescent="0.2">
      <c r="A240" s="295"/>
      <c r="B240" s="450" t="e">
        <f>VLOOKUP(A240,Roster!A:B,2,FALSE)</f>
        <v>#N/A</v>
      </c>
      <c r="C240" s="218"/>
      <c r="D240" s="218"/>
      <c r="E240" s="218"/>
      <c r="F240" s="218"/>
      <c r="G240" s="218"/>
      <c r="H240" s="218"/>
      <c r="I240" s="218"/>
      <c r="J240" s="218"/>
      <c r="K240" s="218"/>
      <c r="L240" s="401"/>
      <c r="M240" s="401"/>
      <c r="N240" s="271">
        <f t="shared" si="7"/>
        <v>0</v>
      </c>
      <c r="O240" s="222"/>
      <c r="P240" s="222"/>
    </row>
    <row r="241" spans="1:16" ht="16" hidden="1" customHeight="1" x14ac:dyDescent="0.2">
      <c r="A241" s="297"/>
      <c r="B241" s="451" t="e">
        <f>VLOOKUP(A241,Roster!A:B,2,FALSE)</f>
        <v>#N/A</v>
      </c>
      <c r="C241" s="219"/>
      <c r="D241" s="219"/>
      <c r="E241" s="219"/>
      <c r="F241" s="219"/>
      <c r="G241" s="219"/>
      <c r="H241" s="219"/>
      <c r="I241" s="219"/>
      <c r="J241" s="219"/>
      <c r="K241" s="219"/>
      <c r="L241" s="402"/>
      <c r="M241" s="402"/>
      <c r="N241" s="272">
        <f t="shared" si="7"/>
        <v>0</v>
      </c>
      <c r="O241" s="223"/>
      <c r="P241" s="223"/>
    </row>
    <row r="242" spans="1:16" ht="16" hidden="1" customHeight="1" x14ac:dyDescent="0.2">
      <c r="A242" s="295"/>
      <c r="B242" s="450" t="e">
        <f>VLOOKUP(A242,Roster!A:B,2,FALSE)</f>
        <v>#N/A</v>
      </c>
      <c r="C242" s="218"/>
      <c r="D242" s="218"/>
      <c r="E242" s="218"/>
      <c r="F242" s="218"/>
      <c r="G242" s="218"/>
      <c r="H242" s="218"/>
      <c r="I242" s="218"/>
      <c r="J242" s="218"/>
      <c r="K242" s="218"/>
      <c r="L242" s="401"/>
      <c r="M242" s="401"/>
      <c r="N242" s="271">
        <f t="shared" si="7"/>
        <v>0</v>
      </c>
      <c r="O242" s="222"/>
      <c r="P242" s="222"/>
    </row>
    <row r="243" spans="1:16" ht="16" hidden="1" customHeight="1" x14ac:dyDescent="0.2">
      <c r="A243" s="297"/>
      <c r="B243" s="451" t="e">
        <f>VLOOKUP(A243,Roster!A:B,2,FALSE)</f>
        <v>#N/A</v>
      </c>
      <c r="C243" s="219"/>
      <c r="D243" s="219"/>
      <c r="E243" s="219"/>
      <c r="F243" s="219"/>
      <c r="G243" s="219"/>
      <c r="H243" s="219"/>
      <c r="I243" s="219"/>
      <c r="J243" s="219"/>
      <c r="K243" s="219"/>
      <c r="L243" s="402"/>
      <c r="M243" s="402"/>
      <c r="N243" s="272">
        <f t="shared" si="7"/>
        <v>0</v>
      </c>
      <c r="O243" s="223"/>
      <c r="P243" s="223"/>
    </row>
    <row r="244" spans="1:16" ht="16" hidden="1" customHeight="1" x14ac:dyDescent="0.2">
      <c r="A244" s="295"/>
      <c r="B244" s="450" t="e">
        <f>VLOOKUP(A244,Roster!A:B,2,FALSE)</f>
        <v>#N/A</v>
      </c>
      <c r="C244" s="218"/>
      <c r="D244" s="218"/>
      <c r="E244" s="218"/>
      <c r="F244" s="218"/>
      <c r="G244" s="218"/>
      <c r="H244" s="218"/>
      <c r="I244" s="218"/>
      <c r="J244" s="218"/>
      <c r="K244" s="218"/>
      <c r="L244" s="401"/>
      <c r="M244" s="401"/>
      <c r="N244" s="271">
        <f t="shared" si="7"/>
        <v>0</v>
      </c>
      <c r="O244" s="222"/>
      <c r="P244" s="222"/>
    </row>
    <row r="245" spans="1:16" ht="16" hidden="1" customHeight="1" x14ac:dyDescent="0.2">
      <c r="A245" s="297"/>
      <c r="B245" s="451" t="e">
        <f>VLOOKUP(A245,Roster!A:B,2,FALSE)</f>
        <v>#N/A</v>
      </c>
      <c r="C245" s="219"/>
      <c r="D245" s="219"/>
      <c r="E245" s="219"/>
      <c r="F245" s="219"/>
      <c r="G245" s="219"/>
      <c r="H245" s="219"/>
      <c r="I245" s="219"/>
      <c r="J245" s="219"/>
      <c r="K245" s="219"/>
      <c r="L245" s="402"/>
      <c r="M245" s="402"/>
      <c r="N245" s="272">
        <f t="shared" si="7"/>
        <v>0</v>
      </c>
      <c r="O245" s="223"/>
      <c r="P245" s="223"/>
    </row>
    <row r="246" spans="1:16" ht="16" hidden="1" customHeight="1" x14ac:dyDescent="0.2">
      <c r="A246" s="295"/>
      <c r="B246" s="450" t="e">
        <f>VLOOKUP(A246,Roster!A:B,2,FALSE)</f>
        <v>#N/A</v>
      </c>
      <c r="C246" s="218"/>
      <c r="D246" s="218"/>
      <c r="E246" s="218"/>
      <c r="F246" s="218"/>
      <c r="G246" s="218"/>
      <c r="H246" s="218"/>
      <c r="I246" s="218"/>
      <c r="J246" s="218"/>
      <c r="K246" s="218"/>
      <c r="L246" s="401"/>
      <c r="M246" s="401"/>
      <c r="N246" s="271">
        <f t="shared" si="7"/>
        <v>0</v>
      </c>
      <c r="O246" s="222"/>
      <c r="P246" s="222"/>
    </row>
    <row r="247" spans="1:16" ht="16" hidden="1" customHeight="1" x14ac:dyDescent="0.2">
      <c r="A247" s="297"/>
      <c r="B247" s="451" t="e">
        <f>VLOOKUP(A247,Roster!A:B,2,FALSE)</f>
        <v>#N/A</v>
      </c>
      <c r="C247" s="219"/>
      <c r="D247" s="219"/>
      <c r="E247" s="219"/>
      <c r="F247" s="219"/>
      <c r="G247" s="219"/>
      <c r="H247" s="219"/>
      <c r="I247" s="219"/>
      <c r="J247" s="219"/>
      <c r="K247" s="219"/>
      <c r="L247" s="402"/>
      <c r="M247" s="402"/>
      <c r="N247" s="272">
        <f t="shared" si="7"/>
        <v>0</v>
      </c>
      <c r="O247" s="223"/>
      <c r="P247" s="223"/>
    </row>
    <row r="248" spans="1:16" ht="16" hidden="1" customHeight="1" x14ac:dyDescent="0.2">
      <c r="A248" s="295"/>
      <c r="B248" s="450" t="e">
        <f>VLOOKUP(A248,Roster!A:B,2,FALSE)</f>
        <v>#N/A</v>
      </c>
      <c r="C248" s="218"/>
      <c r="D248" s="218"/>
      <c r="E248" s="218"/>
      <c r="F248" s="218"/>
      <c r="G248" s="218"/>
      <c r="H248" s="218"/>
      <c r="I248" s="218"/>
      <c r="J248" s="218"/>
      <c r="K248" s="218"/>
      <c r="L248" s="401"/>
      <c r="M248" s="401"/>
      <c r="N248" s="271">
        <f t="shared" si="7"/>
        <v>0</v>
      </c>
      <c r="O248" s="222"/>
      <c r="P248" s="222"/>
    </row>
    <row r="249" spans="1:16" ht="16" hidden="1" customHeight="1" x14ac:dyDescent="0.2">
      <c r="A249" s="297"/>
      <c r="B249" s="451" t="e">
        <f>VLOOKUP(A249,Roster!A:B,2,FALSE)</f>
        <v>#N/A</v>
      </c>
      <c r="C249" s="219"/>
      <c r="D249" s="219"/>
      <c r="E249" s="219"/>
      <c r="F249" s="219"/>
      <c r="G249" s="219"/>
      <c r="H249" s="219"/>
      <c r="I249" s="219"/>
      <c r="J249" s="219"/>
      <c r="K249" s="219"/>
      <c r="L249" s="402"/>
      <c r="M249" s="402"/>
      <c r="N249" s="272">
        <f t="shared" si="7"/>
        <v>0</v>
      </c>
      <c r="O249" s="223"/>
      <c r="P249" s="223"/>
    </row>
    <row r="250" spans="1:16" ht="16" hidden="1" customHeight="1" x14ac:dyDescent="0.2">
      <c r="A250" s="295"/>
      <c r="B250" s="450" t="e">
        <f>VLOOKUP(A250,Roster!A:B,2,FALSE)</f>
        <v>#N/A</v>
      </c>
      <c r="C250" s="218"/>
      <c r="D250" s="218"/>
      <c r="E250" s="218"/>
      <c r="F250" s="218"/>
      <c r="G250" s="218"/>
      <c r="H250" s="218"/>
      <c r="I250" s="218"/>
      <c r="J250" s="218"/>
      <c r="K250" s="218"/>
      <c r="L250" s="401"/>
      <c r="M250" s="401"/>
      <c r="N250" s="271">
        <f t="shared" si="7"/>
        <v>0</v>
      </c>
      <c r="O250" s="222"/>
      <c r="P250" s="222"/>
    </row>
    <row r="251" spans="1:16" ht="16" hidden="1" customHeight="1" x14ac:dyDescent="0.2">
      <c r="A251" s="297"/>
      <c r="B251" s="451" t="e">
        <f>VLOOKUP(A251,Roster!A:B,2,FALSE)</f>
        <v>#N/A</v>
      </c>
      <c r="C251" s="219"/>
      <c r="D251" s="219"/>
      <c r="E251" s="219"/>
      <c r="F251" s="219"/>
      <c r="G251" s="219"/>
      <c r="H251" s="219"/>
      <c r="I251" s="219"/>
      <c r="J251" s="219"/>
      <c r="K251" s="219"/>
      <c r="L251" s="402"/>
      <c r="M251" s="402"/>
      <c r="N251" s="272">
        <f t="shared" si="7"/>
        <v>0</v>
      </c>
      <c r="O251" s="223"/>
      <c r="P251" s="223"/>
    </row>
    <row r="252" spans="1:16" ht="16" hidden="1" customHeight="1" x14ac:dyDescent="0.2">
      <c r="A252" s="295"/>
      <c r="B252" s="450" t="e">
        <f>VLOOKUP(A252,Roster!A:B,2,FALSE)</f>
        <v>#N/A</v>
      </c>
      <c r="C252" s="218"/>
      <c r="D252" s="218"/>
      <c r="E252" s="218"/>
      <c r="F252" s="218"/>
      <c r="G252" s="218"/>
      <c r="H252" s="218"/>
      <c r="I252" s="218"/>
      <c r="J252" s="218"/>
      <c r="K252" s="218"/>
      <c r="L252" s="401"/>
      <c r="M252" s="401"/>
      <c r="N252" s="271">
        <f t="shared" si="7"/>
        <v>0</v>
      </c>
      <c r="O252" s="222"/>
      <c r="P252" s="222"/>
    </row>
    <row r="253" spans="1:16" ht="16" hidden="1" customHeight="1" x14ac:dyDescent="0.2">
      <c r="A253" s="297"/>
      <c r="B253" s="451" t="e">
        <f>VLOOKUP(A253,Roster!A:B,2,FALSE)</f>
        <v>#N/A</v>
      </c>
      <c r="C253" s="219"/>
      <c r="D253" s="219"/>
      <c r="E253" s="219"/>
      <c r="F253" s="219"/>
      <c r="G253" s="219"/>
      <c r="H253" s="219"/>
      <c r="I253" s="219"/>
      <c r="J253" s="219"/>
      <c r="K253" s="219"/>
      <c r="L253" s="402"/>
      <c r="M253" s="402"/>
      <c r="N253" s="272">
        <f t="shared" si="7"/>
        <v>0</v>
      </c>
      <c r="O253" s="223"/>
      <c r="P253" s="223"/>
    </row>
    <row r="254" spans="1:16" ht="16" hidden="1" customHeight="1" x14ac:dyDescent="0.2">
      <c r="A254" s="295"/>
      <c r="B254" s="450" t="e">
        <f>VLOOKUP(A254,Roster!A:B,2,FALSE)</f>
        <v>#N/A</v>
      </c>
      <c r="C254" s="218"/>
      <c r="D254" s="218"/>
      <c r="E254" s="218"/>
      <c r="F254" s="218"/>
      <c r="G254" s="218"/>
      <c r="H254" s="218"/>
      <c r="I254" s="218"/>
      <c r="J254" s="218"/>
      <c r="K254" s="218"/>
      <c r="L254" s="401"/>
      <c r="M254" s="401"/>
      <c r="N254" s="271">
        <f t="shared" si="7"/>
        <v>0</v>
      </c>
      <c r="O254" s="222"/>
      <c r="P254" s="222"/>
    </row>
    <row r="255" spans="1:16" ht="16" hidden="1" customHeight="1" x14ac:dyDescent="0.2">
      <c r="A255" s="297"/>
      <c r="B255" s="451" t="e">
        <f>VLOOKUP(A255,Roster!A:B,2,FALSE)</f>
        <v>#N/A</v>
      </c>
      <c r="C255" s="219"/>
      <c r="D255" s="219"/>
      <c r="E255" s="219"/>
      <c r="F255" s="219"/>
      <c r="G255" s="219"/>
      <c r="H255" s="219"/>
      <c r="I255" s="219"/>
      <c r="J255" s="219"/>
      <c r="K255" s="219"/>
      <c r="L255" s="402"/>
      <c r="M255" s="402"/>
      <c r="N255" s="272">
        <f t="shared" si="7"/>
        <v>0</v>
      </c>
      <c r="O255" s="223"/>
      <c r="P255" s="223"/>
    </row>
    <row r="256" spans="1:16" ht="16" hidden="1" customHeight="1" x14ac:dyDescent="0.2">
      <c r="A256" s="295"/>
      <c r="B256" s="450" t="e">
        <f>VLOOKUP(A256,Roster!A:B,2,FALSE)</f>
        <v>#N/A</v>
      </c>
      <c r="C256" s="218"/>
      <c r="D256" s="218"/>
      <c r="E256" s="218"/>
      <c r="F256" s="218"/>
      <c r="G256" s="218"/>
      <c r="H256" s="218"/>
      <c r="I256" s="218"/>
      <c r="J256" s="218"/>
      <c r="K256" s="218"/>
      <c r="L256" s="401"/>
      <c r="M256" s="401"/>
      <c r="N256" s="271">
        <f t="shared" si="7"/>
        <v>0</v>
      </c>
      <c r="O256" s="222"/>
      <c r="P256" s="222"/>
    </row>
    <row r="257" spans="1:16" ht="16" hidden="1" customHeight="1" x14ac:dyDescent="0.2">
      <c r="A257" s="297"/>
      <c r="B257" s="451" t="e">
        <f>VLOOKUP(A257,Roster!A:B,2,FALSE)</f>
        <v>#N/A</v>
      </c>
      <c r="C257" s="219"/>
      <c r="D257" s="219"/>
      <c r="E257" s="219"/>
      <c r="F257" s="219"/>
      <c r="G257" s="219"/>
      <c r="H257" s="219"/>
      <c r="I257" s="219"/>
      <c r="J257" s="219"/>
      <c r="K257" s="219"/>
      <c r="L257" s="402"/>
      <c r="M257" s="402"/>
      <c r="N257" s="272">
        <f t="shared" si="7"/>
        <v>0</v>
      </c>
      <c r="O257" s="223"/>
      <c r="P257" s="223"/>
    </row>
    <row r="258" spans="1:16" ht="16" hidden="1" customHeight="1" x14ac:dyDescent="0.2">
      <c r="A258" s="295"/>
      <c r="B258" s="450" t="e">
        <f>VLOOKUP(A258,Roster!A:B,2,FALSE)</f>
        <v>#N/A</v>
      </c>
      <c r="C258" s="218"/>
      <c r="D258" s="218"/>
      <c r="E258" s="218"/>
      <c r="F258" s="218"/>
      <c r="G258" s="218"/>
      <c r="H258" s="218"/>
      <c r="I258" s="218"/>
      <c r="J258" s="218"/>
      <c r="K258" s="218"/>
      <c r="L258" s="401"/>
      <c r="M258" s="401"/>
      <c r="N258" s="271">
        <f t="shared" si="7"/>
        <v>0</v>
      </c>
      <c r="O258" s="222"/>
      <c r="P258" s="222"/>
    </row>
    <row r="259" spans="1:16" ht="16" hidden="1" customHeight="1" x14ac:dyDescent="0.2">
      <c r="A259" s="297"/>
      <c r="B259" s="451" t="e">
        <f>VLOOKUP(A259,Roster!A:B,2,FALSE)</f>
        <v>#N/A</v>
      </c>
      <c r="C259" s="219"/>
      <c r="D259" s="219"/>
      <c r="E259" s="219"/>
      <c r="F259" s="219"/>
      <c r="G259" s="219"/>
      <c r="H259" s="219"/>
      <c r="I259" s="219"/>
      <c r="J259" s="219"/>
      <c r="K259" s="219"/>
      <c r="L259" s="402"/>
      <c r="M259" s="402"/>
      <c r="N259" s="272">
        <f t="shared" si="7"/>
        <v>0</v>
      </c>
      <c r="O259" s="223"/>
      <c r="P259" s="223"/>
    </row>
    <row r="260" spans="1:16" ht="16" hidden="1" customHeight="1" x14ac:dyDescent="0.2">
      <c r="A260" s="295"/>
      <c r="B260" s="450" t="e">
        <f>VLOOKUP(A260,Roster!A:B,2,FALSE)</f>
        <v>#N/A</v>
      </c>
      <c r="C260" s="218"/>
      <c r="D260" s="218"/>
      <c r="E260" s="218"/>
      <c r="F260" s="218"/>
      <c r="G260" s="218"/>
      <c r="H260" s="218"/>
      <c r="I260" s="218"/>
      <c r="J260" s="218"/>
      <c r="K260" s="218"/>
      <c r="L260" s="401"/>
      <c r="M260" s="401"/>
      <c r="N260" s="271">
        <f t="shared" si="7"/>
        <v>0</v>
      </c>
      <c r="O260" s="222"/>
      <c r="P260" s="222"/>
    </row>
    <row r="261" spans="1:16" ht="16" hidden="1" customHeight="1" x14ac:dyDescent="0.2">
      <c r="A261" s="297"/>
      <c r="B261" s="451" t="e">
        <f>VLOOKUP(A261,Roster!A:B,2,FALSE)</f>
        <v>#N/A</v>
      </c>
      <c r="C261" s="219"/>
      <c r="D261" s="219"/>
      <c r="E261" s="219"/>
      <c r="F261" s="219"/>
      <c r="G261" s="219"/>
      <c r="H261" s="219"/>
      <c r="I261" s="219"/>
      <c r="J261" s="219"/>
      <c r="K261" s="219"/>
      <c r="L261" s="402"/>
      <c r="M261" s="402"/>
      <c r="N261" s="272">
        <f t="shared" si="7"/>
        <v>0</v>
      </c>
      <c r="O261" s="223"/>
      <c r="P261" s="223"/>
    </row>
    <row r="262" spans="1:16" ht="16" hidden="1" customHeight="1" x14ac:dyDescent="0.2">
      <c r="A262" s="295"/>
      <c r="B262" s="450" t="e">
        <f>VLOOKUP(A262,Roster!A:B,2,FALSE)</f>
        <v>#N/A</v>
      </c>
      <c r="C262" s="218"/>
      <c r="D262" s="218"/>
      <c r="E262" s="218"/>
      <c r="F262" s="218"/>
      <c r="G262" s="218"/>
      <c r="H262" s="218"/>
      <c r="I262" s="218"/>
      <c r="J262" s="218"/>
      <c r="K262" s="218"/>
      <c r="L262" s="401"/>
      <c r="M262" s="401"/>
      <c r="N262" s="271">
        <f t="shared" si="7"/>
        <v>0</v>
      </c>
      <c r="O262" s="222"/>
      <c r="P262" s="222"/>
    </row>
    <row r="263" spans="1:16" ht="16" hidden="1" customHeight="1" x14ac:dyDescent="0.2">
      <c r="A263" s="297"/>
      <c r="B263" s="451" t="e">
        <f>VLOOKUP(A263,Roster!A:B,2,FALSE)</f>
        <v>#N/A</v>
      </c>
      <c r="C263" s="219"/>
      <c r="D263" s="219"/>
      <c r="E263" s="219"/>
      <c r="F263" s="219"/>
      <c r="G263" s="219"/>
      <c r="H263" s="219"/>
      <c r="I263" s="219"/>
      <c r="J263" s="219"/>
      <c r="K263" s="219"/>
      <c r="L263" s="402"/>
      <c r="M263" s="402"/>
      <c r="N263" s="272">
        <f t="shared" si="7"/>
        <v>0</v>
      </c>
      <c r="O263" s="223"/>
      <c r="P263" s="223"/>
    </row>
    <row r="264" spans="1:16" ht="16" hidden="1" customHeight="1" x14ac:dyDescent="0.2">
      <c r="A264" s="295"/>
      <c r="B264" s="450" t="e">
        <f>VLOOKUP(A264,Roster!A:B,2,FALSE)</f>
        <v>#N/A</v>
      </c>
      <c r="C264" s="218"/>
      <c r="D264" s="218"/>
      <c r="E264" s="218"/>
      <c r="F264" s="218"/>
      <c r="G264" s="218"/>
      <c r="H264" s="218"/>
      <c r="I264" s="218"/>
      <c r="J264" s="218"/>
      <c r="K264" s="218"/>
      <c r="L264" s="401"/>
      <c r="M264" s="401"/>
      <c r="N264" s="271">
        <f t="shared" si="7"/>
        <v>0</v>
      </c>
      <c r="O264" s="222"/>
      <c r="P264" s="222"/>
    </row>
    <row r="265" spans="1:16" ht="16" hidden="1" customHeight="1" x14ac:dyDescent="0.2">
      <c r="A265" s="297"/>
      <c r="B265" s="451" t="e">
        <f>VLOOKUP(A265,Roster!A:B,2,FALSE)</f>
        <v>#N/A</v>
      </c>
      <c r="C265" s="219"/>
      <c r="D265" s="219"/>
      <c r="E265" s="219"/>
      <c r="F265" s="219"/>
      <c r="G265" s="219"/>
      <c r="H265" s="219"/>
      <c r="I265" s="219"/>
      <c r="J265" s="219"/>
      <c r="K265" s="219"/>
      <c r="L265" s="402"/>
      <c r="M265" s="402"/>
      <c r="N265" s="272">
        <f t="shared" si="7"/>
        <v>0</v>
      </c>
      <c r="O265" s="223"/>
      <c r="P265" s="223"/>
    </row>
    <row r="266" spans="1:16" ht="16" hidden="1" customHeight="1" x14ac:dyDescent="0.2">
      <c r="A266" s="295"/>
      <c r="B266" s="450" t="e">
        <f>VLOOKUP(A266,Roster!A:B,2,FALSE)</f>
        <v>#N/A</v>
      </c>
      <c r="C266" s="218"/>
      <c r="D266" s="218"/>
      <c r="E266" s="218"/>
      <c r="F266" s="218"/>
      <c r="G266" s="218"/>
      <c r="H266" s="218"/>
      <c r="I266" s="218"/>
      <c r="J266" s="218"/>
      <c r="K266" s="218"/>
      <c r="L266" s="401"/>
      <c r="M266" s="401"/>
      <c r="N266" s="271">
        <f t="shared" si="7"/>
        <v>0</v>
      </c>
      <c r="O266" s="222"/>
      <c r="P266" s="222"/>
    </row>
    <row r="267" spans="1:16" ht="16" hidden="1" customHeight="1" x14ac:dyDescent="0.2">
      <c r="A267" s="297"/>
      <c r="B267" s="451" t="e">
        <f>VLOOKUP(A267,Roster!A:B,2,FALSE)</f>
        <v>#N/A</v>
      </c>
      <c r="C267" s="219"/>
      <c r="D267" s="219"/>
      <c r="E267" s="219"/>
      <c r="F267" s="219"/>
      <c r="G267" s="219"/>
      <c r="H267" s="219"/>
      <c r="I267" s="219"/>
      <c r="J267" s="219"/>
      <c r="K267" s="219"/>
      <c r="L267" s="402"/>
      <c r="M267" s="402"/>
      <c r="N267" s="272">
        <f t="shared" si="7"/>
        <v>0</v>
      </c>
      <c r="O267" s="223"/>
      <c r="P267" s="223"/>
    </row>
    <row r="268" spans="1:16" ht="16" hidden="1" customHeight="1" x14ac:dyDescent="0.2">
      <c r="A268" s="295"/>
      <c r="B268" s="450" t="e">
        <f>VLOOKUP(A268,Roster!A:B,2,FALSE)</f>
        <v>#N/A</v>
      </c>
      <c r="C268" s="218"/>
      <c r="D268" s="218"/>
      <c r="E268" s="218"/>
      <c r="F268" s="218"/>
      <c r="G268" s="218"/>
      <c r="H268" s="218"/>
      <c r="I268" s="218"/>
      <c r="J268" s="218"/>
      <c r="K268" s="218"/>
      <c r="L268" s="401"/>
      <c r="M268" s="401"/>
      <c r="N268" s="271">
        <f t="shared" si="7"/>
        <v>0</v>
      </c>
      <c r="O268" s="222"/>
      <c r="P268" s="222"/>
    </row>
    <row r="269" spans="1:16" ht="16" hidden="1" customHeight="1" x14ac:dyDescent="0.2">
      <c r="A269" s="297"/>
      <c r="B269" s="451" t="e">
        <f>VLOOKUP(A269,Roster!A:B,2,FALSE)</f>
        <v>#N/A</v>
      </c>
      <c r="C269" s="219"/>
      <c r="D269" s="219"/>
      <c r="E269" s="219"/>
      <c r="F269" s="219"/>
      <c r="G269" s="219"/>
      <c r="H269" s="219"/>
      <c r="I269" s="219"/>
      <c r="J269" s="219"/>
      <c r="K269" s="219"/>
      <c r="L269" s="402"/>
      <c r="M269" s="402"/>
      <c r="N269" s="272">
        <f t="shared" si="7"/>
        <v>0</v>
      </c>
      <c r="O269" s="223"/>
      <c r="P269" s="223"/>
    </row>
    <row r="270" spans="1:16" ht="16" hidden="1" customHeight="1" x14ac:dyDescent="0.2">
      <c r="A270" s="295"/>
      <c r="B270" s="450" t="e">
        <f>VLOOKUP(A270,Roster!A:B,2,FALSE)</f>
        <v>#N/A</v>
      </c>
      <c r="C270" s="218"/>
      <c r="D270" s="218"/>
      <c r="E270" s="218"/>
      <c r="F270" s="218"/>
      <c r="G270" s="218"/>
      <c r="H270" s="218"/>
      <c r="I270" s="218"/>
      <c r="J270" s="218"/>
      <c r="K270" s="218"/>
      <c r="L270" s="401"/>
      <c r="M270" s="401"/>
      <c r="N270" s="271">
        <f t="shared" si="7"/>
        <v>0</v>
      </c>
      <c r="O270" s="222"/>
      <c r="P270" s="222"/>
    </row>
    <row r="271" spans="1:16" ht="16" hidden="1" customHeight="1" x14ac:dyDescent="0.2">
      <c r="A271" s="297"/>
      <c r="B271" s="451" t="e">
        <f>VLOOKUP(A271,Roster!A:B,2,FALSE)</f>
        <v>#N/A</v>
      </c>
      <c r="C271" s="219"/>
      <c r="D271" s="219"/>
      <c r="E271" s="219"/>
      <c r="F271" s="219"/>
      <c r="G271" s="219"/>
      <c r="H271" s="219"/>
      <c r="I271" s="219"/>
      <c r="J271" s="219"/>
      <c r="K271" s="219"/>
      <c r="L271" s="402"/>
      <c r="M271" s="402"/>
      <c r="N271" s="272">
        <f t="shared" si="7"/>
        <v>0</v>
      </c>
      <c r="O271" s="223"/>
      <c r="P271" s="223"/>
    </row>
    <row r="272" spans="1:16" ht="16" hidden="1" customHeight="1" x14ac:dyDescent="0.2">
      <c r="A272" s="295"/>
      <c r="B272" s="450" t="e">
        <f>VLOOKUP(A272,Roster!A:B,2,FALSE)</f>
        <v>#N/A</v>
      </c>
      <c r="C272" s="218"/>
      <c r="D272" s="218"/>
      <c r="E272" s="218"/>
      <c r="F272" s="218"/>
      <c r="G272" s="218"/>
      <c r="H272" s="218"/>
      <c r="I272" s="218"/>
      <c r="J272" s="218"/>
      <c r="K272" s="218"/>
      <c r="L272" s="401"/>
      <c r="M272" s="401"/>
      <c r="N272" s="271">
        <f t="shared" si="7"/>
        <v>0</v>
      </c>
      <c r="O272" s="222"/>
      <c r="P272" s="222"/>
    </row>
    <row r="273" spans="1:16" ht="16" hidden="1" customHeight="1" x14ac:dyDescent="0.2">
      <c r="A273" s="297"/>
      <c r="B273" s="451" t="e">
        <f>VLOOKUP(A273,Roster!A:B,2,FALSE)</f>
        <v>#N/A</v>
      </c>
      <c r="C273" s="219"/>
      <c r="D273" s="219"/>
      <c r="E273" s="219"/>
      <c r="F273" s="219"/>
      <c r="G273" s="219"/>
      <c r="H273" s="219"/>
      <c r="I273" s="219"/>
      <c r="J273" s="219"/>
      <c r="K273" s="219"/>
      <c r="L273" s="402"/>
      <c r="M273" s="402"/>
      <c r="N273" s="272">
        <f t="shared" si="7"/>
        <v>0</v>
      </c>
      <c r="O273" s="223"/>
      <c r="P273" s="223"/>
    </row>
    <row r="274" spans="1:16" ht="16" hidden="1" customHeight="1" x14ac:dyDescent="0.2">
      <c r="A274" s="295"/>
      <c r="B274" s="450" t="e">
        <f>VLOOKUP(A274,Roster!A:B,2,FALSE)</f>
        <v>#N/A</v>
      </c>
      <c r="C274" s="218"/>
      <c r="D274" s="218"/>
      <c r="E274" s="218"/>
      <c r="F274" s="218"/>
      <c r="G274" s="218"/>
      <c r="H274" s="218"/>
      <c r="I274" s="218"/>
      <c r="J274" s="218"/>
      <c r="K274" s="218"/>
      <c r="L274" s="401"/>
      <c r="M274" s="401"/>
      <c r="N274" s="271">
        <f t="shared" si="7"/>
        <v>0</v>
      </c>
      <c r="O274" s="222"/>
      <c r="P274" s="222"/>
    </row>
    <row r="275" spans="1:16" ht="16" hidden="1" customHeight="1" x14ac:dyDescent="0.2">
      <c r="A275" s="297"/>
      <c r="B275" s="451" t="e">
        <f>VLOOKUP(A275,Roster!A:B,2,FALSE)</f>
        <v>#N/A</v>
      </c>
      <c r="C275" s="219"/>
      <c r="D275" s="219"/>
      <c r="E275" s="219"/>
      <c r="F275" s="219"/>
      <c r="G275" s="219"/>
      <c r="H275" s="219"/>
      <c r="I275" s="219"/>
      <c r="J275" s="219"/>
      <c r="K275" s="219"/>
      <c r="L275" s="402"/>
      <c r="M275" s="402"/>
      <c r="N275" s="272">
        <f t="shared" si="7"/>
        <v>0</v>
      </c>
      <c r="O275" s="223"/>
      <c r="P275" s="223"/>
    </row>
    <row r="276" spans="1:16" ht="16" hidden="1" customHeight="1" x14ac:dyDescent="0.2">
      <c r="A276" s="295"/>
      <c r="B276" s="450" t="e">
        <f>VLOOKUP(A276,Roster!A:B,2,FALSE)</f>
        <v>#N/A</v>
      </c>
      <c r="C276" s="218"/>
      <c r="D276" s="218"/>
      <c r="E276" s="218"/>
      <c r="F276" s="218"/>
      <c r="G276" s="218"/>
      <c r="H276" s="218"/>
      <c r="I276" s="218"/>
      <c r="J276" s="218"/>
      <c r="K276" s="218"/>
      <c r="L276" s="401"/>
      <c r="M276" s="401"/>
      <c r="N276" s="271">
        <f t="shared" si="7"/>
        <v>0</v>
      </c>
      <c r="O276" s="222"/>
      <c r="P276" s="222"/>
    </row>
    <row r="277" spans="1:16" ht="16" hidden="1" customHeight="1" x14ac:dyDescent="0.2">
      <c r="A277" s="297"/>
      <c r="B277" s="451" t="e">
        <f>VLOOKUP(A277,Roster!A:B,2,FALSE)</f>
        <v>#N/A</v>
      </c>
      <c r="C277" s="219"/>
      <c r="D277" s="219"/>
      <c r="E277" s="219"/>
      <c r="F277" s="219"/>
      <c r="G277" s="219"/>
      <c r="H277" s="219"/>
      <c r="I277" s="219"/>
      <c r="J277" s="219"/>
      <c r="K277" s="219"/>
      <c r="L277" s="402"/>
      <c r="M277" s="402"/>
      <c r="N277" s="272">
        <f t="shared" si="7"/>
        <v>0</v>
      </c>
      <c r="O277" s="223"/>
      <c r="P277" s="223"/>
    </row>
    <row r="278" spans="1:16" ht="16" hidden="1" customHeight="1" x14ac:dyDescent="0.2">
      <c r="A278" s="295"/>
      <c r="B278" s="450" t="e">
        <f>VLOOKUP(A278,Roster!A:B,2,FALSE)</f>
        <v>#N/A</v>
      </c>
      <c r="C278" s="218"/>
      <c r="D278" s="218"/>
      <c r="E278" s="218"/>
      <c r="F278" s="218"/>
      <c r="G278" s="218"/>
      <c r="H278" s="218"/>
      <c r="I278" s="218"/>
      <c r="J278" s="218"/>
      <c r="K278" s="218"/>
      <c r="L278" s="401"/>
      <c r="M278" s="401"/>
      <c r="N278" s="271">
        <f t="shared" si="7"/>
        <v>0</v>
      </c>
      <c r="O278" s="222"/>
      <c r="P278" s="222"/>
    </row>
    <row r="279" spans="1:16" ht="16" hidden="1" customHeight="1" x14ac:dyDescent="0.2">
      <c r="A279" s="297"/>
      <c r="B279" s="451" t="e">
        <f>VLOOKUP(A279,Roster!A:B,2,FALSE)</f>
        <v>#N/A</v>
      </c>
      <c r="C279" s="219"/>
      <c r="D279" s="219"/>
      <c r="E279" s="219"/>
      <c r="F279" s="219"/>
      <c r="G279" s="219"/>
      <c r="H279" s="219"/>
      <c r="I279" s="219"/>
      <c r="J279" s="219"/>
      <c r="K279" s="219"/>
      <c r="L279" s="402"/>
      <c r="M279" s="402"/>
      <c r="N279" s="272">
        <f t="shared" si="7"/>
        <v>0</v>
      </c>
      <c r="O279" s="223"/>
      <c r="P279" s="223"/>
    </row>
    <row r="280" spans="1:16" ht="16" hidden="1" customHeight="1" x14ac:dyDescent="0.2">
      <c r="A280" s="295"/>
      <c r="B280" s="450" t="e">
        <f>VLOOKUP(A280,Roster!A:B,2,FALSE)</f>
        <v>#N/A</v>
      </c>
      <c r="C280" s="218"/>
      <c r="D280" s="218"/>
      <c r="E280" s="218"/>
      <c r="F280" s="218"/>
      <c r="G280" s="218"/>
      <c r="H280" s="218"/>
      <c r="I280" s="218"/>
      <c r="J280" s="218"/>
      <c r="K280" s="218"/>
      <c r="L280" s="401"/>
      <c r="M280" s="401"/>
      <c r="N280" s="271">
        <f t="shared" si="7"/>
        <v>0</v>
      </c>
      <c r="O280" s="222"/>
      <c r="P280" s="222"/>
    </row>
    <row r="281" spans="1:16" ht="16" hidden="1" customHeight="1" x14ac:dyDescent="0.2">
      <c r="A281" s="297"/>
      <c r="B281" s="451" t="e">
        <f>VLOOKUP(A281,Roster!A:B,2,FALSE)</f>
        <v>#N/A</v>
      </c>
      <c r="C281" s="219"/>
      <c r="D281" s="219"/>
      <c r="E281" s="219"/>
      <c r="F281" s="219"/>
      <c r="G281" s="219"/>
      <c r="H281" s="219"/>
      <c r="I281" s="219"/>
      <c r="J281" s="219"/>
      <c r="K281" s="219"/>
      <c r="L281" s="402"/>
      <c r="M281" s="402"/>
      <c r="N281" s="272">
        <f t="shared" si="7"/>
        <v>0</v>
      </c>
      <c r="O281" s="223"/>
      <c r="P281" s="223"/>
    </row>
    <row r="282" spans="1:16" ht="16" hidden="1" customHeight="1" x14ac:dyDescent="0.2">
      <c r="A282" s="295"/>
      <c r="B282" s="450" t="e">
        <f>VLOOKUP(A282,Roster!A:B,2,FALSE)</f>
        <v>#N/A</v>
      </c>
      <c r="C282" s="218"/>
      <c r="D282" s="218"/>
      <c r="E282" s="218"/>
      <c r="F282" s="218"/>
      <c r="G282" s="218"/>
      <c r="H282" s="218"/>
      <c r="I282" s="218"/>
      <c r="J282" s="218"/>
      <c r="K282" s="218"/>
      <c r="L282" s="401"/>
      <c r="M282" s="401"/>
      <c r="N282" s="271">
        <f t="shared" si="7"/>
        <v>0</v>
      </c>
      <c r="O282" s="222"/>
      <c r="P282" s="222"/>
    </row>
    <row r="283" spans="1:16" ht="16" hidden="1" customHeight="1" x14ac:dyDescent="0.2">
      <c r="A283" s="297"/>
      <c r="B283" s="451" t="e">
        <f>VLOOKUP(A283,Roster!A:B,2,FALSE)</f>
        <v>#N/A</v>
      </c>
      <c r="C283" s="219"/>
      <c r="D283" s="219"/>
      <c r="E283" s="219"/>
      <c r="F283" s="219"/>
      <c r="G283" s="219"/>
      <c r="H283" s="219"/>
      <c r="I283" s="219"/>
      <c r="J283" s="219"/>
      <c r="K283" s="219"/>
      <c r="L283" s="402"/>
      <c r="M283" s="402"/>
      <c r="N283" s="272">
        <f t="shared" si="7"/>
        <v>0</v>
      </c>
      <c r="O283" s="223"/>
      <c r="P283" s="223"/>
    </row>
    <row r="284" spans="1:16" ht="16" hidden="1" customHeight="1" x14ac:dyDescent="0.2">
      <c r="A284" s="295"/>
      <c r="B284" s="450" t="e">
        <f>VLOOKUP(A284,Roster!A:B,2,FALSE)</f>
        <v>#N/A</v>
      </c>
      <c r="C284" s="218"/>
      <c r="D284" s="218"/>
      <c r="E284" s="218"/>
      <c r="F284" s="218"/>
      <c r="G284" s="218"/>
      <c r="H284" s="218"/>
      <c r="I284" s="218"/>
      <c r="J284" s="218"/>
      <c r="K284" s="218"/>
      <c r="L284" s="401"/>
      <c r="M284" s="401"/>
      <c r="N284" s="271">
        <f t="shared" si="7"/>
        <v>0</v>
      </c>
      <c r="O284" s="222"/>
      <c r="P284" s="222"/>
    </row>
    <row r="285" spans="1:16" ht="16" hidden="1" customHeight="1" x14ac:dyDescent="0.2">
      <c r="A285" s="297"/>
      <c r="B285" s="451" t="e">
        <f>VLOOKUP(A285,Roster!A:B,2,FALSE)</f>
        <v>#N/A</v>
      </c>
      <c r="C285" s="219"/>
      <c r="D285" s="219"/>
      <c r="E285" s="219"/>
      <c r="F285" s="219"/>
      <c r="G285" s="219"/>
      <c r="H285" s="219"/>
      <c r="I285" s="219"/>
      <c r="J285" s="219"/>
      <c r="K285" s="219"/>
      <c r="L285" s="402"/>
      <c r="M285" s="402"/>
      <c r="N285" s="272">
        <f t="shared" si="7"/>
        <v>0</v>
      </c>
      <c r="O285" s="223"/>
      <c r="P285" s="223"/>
    </row>
    <row r="286" spans="1:16" ht="16" hidden="1" customHeight="1" x14ac:dyDescent="0.2">
      <c r="A286" s="295"/>
      <c r="B286" s="450" t="e">
        <f>VLOOKUP(A286,Roster!A:B,2,FALSE)</f>
        <v>#N/A</v>
      </c>
      <c r="C286" s="218"/>
      <c r="D286" s="218"/>
      <c r="E286" s="218"/>
      <c r="F286" s="218"/>
      <c r="G286" s="218"/>
      <c r="H286" s="218"/>
      <c r="I286" s="218"/>
      <c r="J286" s="218"/>
      <c r="K286" s="218"/>
      <c r="L286" s="401"/>
      <c r="M286" s="401"/>
      <c r="N286" s="271">
        <f t="shared" si="7"/>
        <v>0</v>
      </c>
      <c r="O286" s="222"/>
      <c r="P286" s="222"/>
    </row>
    <row r="287" spans="1:16" ht="16" hidden="1" customHeight="1" x14ac:dyDescent="0.2">
      <c r="A287" s="297"/>
      <c r="B287" s="451" t="e">
        <f>VLOOKUP(A287,Roster!A:B,2,FALSE)</f>
        <v>#N/A</v>
      </c>
      <c r="C287" s="219"/>
      <c r="D287" s="219"/>
      <c r="E287" s="219"/>
      <c r="F287" s="219"/>
      <c r="G287" s="219"/>
      <c r="H287" s="219"/>
      <c r="I287" s="219"/>
      <c r="J287" s="219"/>
      <c r="K287" s="219"/>
      <c r="L287" s="402"/>
      <c r="M287" s="402"/>
      <c r="N287" s="272">
        <f t="shared" si="7"/>
        <v>0</v>
      </c>
      <c r="O287" s="223"/>
      <c r="P287" s="223"/>
    </row>
    <row r="288" spans="1:16" ht="16" hidden="1" customHeight="1" x14ac:dyDescent="0.2">
      <c r="A288" s="295"/>
      <c r="B288" s="450" t="e">
        <f>VLOOKUP(A288,Roster!A:B,2,FALSE)</f>
        <v>#N/A</v>
      </c>
      <c r="C288" s="218"/>
      <c r="D288" s="218"/>
      <c r="E288" s="218"/>
      <c r="F288" s="218"/>
      <c r="G288" s="218"/>
      <c r="H288" s="218"/>
      <c r="I288" s="218"/>
      <c r="J288" s="218"/>
      <c r="K288" s="218"/>
      <c r="L288" s="401"/>
      <c r="M288" s="401"/>
      <c r="N288" s="271">
        <f t="shared" si="7"/>
        <v>0</v>
      </c>
      <c r="O288" s="222"/>
      <c r="P288" s="222"/>
    </row>
    <row r="289" spans="1:16" ht="16" hidden="1" customHeight="1" x14ac:dyDescent="0.2">
      <c r="A289" s="297"/>
      <c r="B289" s="451" t="e">
        <f>VLOOKUP(A289,Roster!A:B,2,FALSE)</f>
        <v>#N/A</v>
      </c>
      <c r="C289" s="219"/>
      <c r="D289" s="219"/>
      <c r="E289" s="219"/>
      <c r="F289" s="219"/>
      <c r="G289" s="219"/>
      <c r="H289" s="219"/>
      <c r="I289" s="219"/>
      <c r="J289" s="219"/>
      <c r="K289" s="219"/>
      <c r="L289" s="402"/>
      <c r="M289" s="402"/>
      <c r="N289" s="272">
        <f t="shared" ref="N289:N352" si="8">(C289*C$1)+(D289*D$1)+(E289*E$1)+(F289*F$1)+(G289*G$1)+(H289*H$1)+(I289*I$1)+(J289*J$1)+(K289*K$1)+(L289*L$1)+(M289*M$1)</f>
        <v>0</v>
      </c>
      <c r="O289" s="223"/>
      <c r="P289" s="223"/>
    </row>
    <row r="290" spans="1:16" ht="16" hidden="1" customHeight="1" x14ac:dyDescent="0.2">
      <c r="A290" s="295"/>
      <c r="B290" s="450" t="e">
        <f>VLOOKUP(A290,Roster!A:B,2,FALSE)</f>
        <v>#N/A</v>
      </c>
      <c r="C290" s="218"/>
      <c r="D290" s="218"/>
      <c r="E290" s="218"/>
      <c r="F290" s="218"/>
      <c r="G290" s="218"/>
      <c r="H290" s="218"/>
      <c r="I290" s="218"/>
      <c r="J290" s="218"/>
      <c r="K290" s="218"/>
      <c r="L290" s="401"/>
      <c r="M290" s="401"/>
      <c r="N290" s="271">
        <f t="shared" si="8"/>
        <v>0</v>
      </c>
      <c r="O290" s="222"/>
      <c r="P290" s="222"/>
    </row>
    <row r="291" spans="1:16" ht="16" hidden="1" customHeight="1" x14ac:dyDescent="0.2">
      <c r="A291" s="297"/>
      <c r="B291" s="451" t="e">
        <f>VLOOKUP(A291,Roster!A:B,2,FALSE)</f>
        <v>#N/A</v>
      </c>
      <c r="C291" s="219"/>
      <c r="D291" s="219"/>
      <c r="E291" s="219"/>
      <c r="F291" s="219"/>
      <c r="G291" s="219"/>
      <c r="H291" s="219"/>
      <c r="I291" s="219"/>
      <c r="J291" s="219"/>
      <c r="K291" s="219"/>
      <c r="L291" s="402"/>
      <c r="M291" s="402"/>
      <c r="N291" s="272">
        <f t="shared" si="8"/>
        <v>0</v>
      </c>
      <c r="O291" s="223"/>
      <c r="P291" s="223"/>
    </row>
    <row r="292" spans="1:16" ht="16" hidden="1" customHeight="1" x14ac:dyDescent="0.2">
      <c r="A292" s="295"/>
      <c r="B292" s="450" t="e">
        <f>VLOOKUP(A292,Roster!A:B,2,FALSE)</f>
        <v>#N/A</v>
      </c>
      <c r="C292" s="218"/>
      <c r="D292" s="218"/>
      <c r="E292" s="218"/>
      <c r="F292" s="218"/>
      <c r="G292" s="218"/>
      <c r="H292" s="218"/>
      <c r="I292" s="218"/>
      <c r="J292" s="218"/>
      <c r="K292" s="218"/>
      <c r="L292" s="401"/>
      <c r="M292" s="401"/>
      <c r="N292" s="271">
        <f t="shared" si="8"/>
        <v>0</v>
      </c>
      <c r="O292" s="222"/>
      <c r="P292" s="222"/>
    </row>
    <row r="293" spans="1:16" ht="16" hidden="1" customHeight="1" x14ac:dyDescent="0.2">
      <c r="A293" s="297"/>
      <c r="B293" s="451" t="e">
        <f>VLOOKUP(A293,Roster!A:B,2,FALSE)</f>
        <v>#N/A</v>
      </c>
      <c r="C293" s="219"/>
      <c r="D293" s="219"/>
      <c r="E293" s="219"/>
      <c r="F293" s="219"/>
      <c r="G293" s="219"/>
      <c r="H293" s="219"/>
      <c r="I293" s="219"/>
      <c r="J293" s="219"/>
      <c r="K293" s="219"/>
      <c r="L293" s="402"/>
      <c r="M293" s="402"/>
      <c r="N293" s="272">
        <f t="shared" si="8"/>
        <v>0</v>
      </c>
      <c r="O293" s="223"/>
      <c r="P293" s="223"/>
    </row>
    <row r="294" spans="1:16" ht="16" hidden="1" customHeight="1" x14ac:dyDescent="0.2">
      <c r="A294" s="295"/>
      <c r="B294" s="450" t="e">
        <f>VLOOKUP(A294,Roster!A:B,2,FALSE)</f>
        <v>#N/A</v>
      </c>
      <c r="C294" s="218"/>
      <c r="D294" s="218"/>
      <c r="E294" s="218"/>
      <c r="F294" s="218"/>
      <c r="G294" s="218"/>
      <c r="H294" s="218"/>
      <c r="I294" s="218"/>
      <c r="J294" s="218"/>
      <c r="K294" s="218"/>
      <c r="L294" s="401"/>
      <c r="M294" s="401"/>
      <c r="N294" s="271">
        <f t="shared" si="8"/>
        <v>0</v>
      </c>
      <c r="O294" s="222"/>
      <c r="P294" s="222"/>
    </row>
    <row r="295" spans="1:16" ht="16" hidden="1" customHeight="1" x14ac:dyDescent="0.2">
      <c r="A295" s="297"/>
      <c r="B295" s="451" t="e">
        <f>VLOOKUP(A295,Roster!A:B,2,FALSE)</f>
        <v>#N/A</v>
      </c>
      <c r="C295" s="219"/>
      <c r="D295" s="219"/>
      <c r="E295" s="219"/>
      <c r="F295" s="219"/>
      <c r="G295" s="219"/>
      <c r="H295" s="219"/>
      <c r="I295" s="219"/>
      <c r="J295" s="219"/>
      <c r="K295" s="219"/>
      <c r="L295" s="402"/>
      <c r="M295" s="402"/>
      <c r="N295" s="272">
        <f t="shared" si="8"/>
        <v>0</v>
      </c>
      <c r="O295" s="223"/>
      <c r="P295" s="223"/>
    </row>
    <row r="296" spans="1:16" ht="16" hidden="1" customHeight="1" x14ac:dyDescent="0.2">
      <c r="A296" s="295"/>
      <c r="B296" s="450" t="e">
        <f>VLOOKUP(A296,Roster!A:B,2,FALSE)</f>
        <v>#N/A</v>
      </c>
      <c r="C296" s="218"/>
      <c r="D296" s="218"/>
      <c r="E296" s="218"/>
      <c r="F296" s="218"/>
      <c r="G296" s="218"/>
      <c r="H296" s="218"/>
      <c r="I296" s="218"/>
      <c r="J296" s="218"/>
      <c r="K296" s="218"/>
      <c r="L296" s="401"/>
      <c r="M296" s="401"/>
      <c r="N296" s="271">
        <f t="shared" si="8"/>
        <v>0</v>
      </c>
      <c r="O296" s="222"/>
      <c r="P296" s="222"/>
    </row>
    <row r="297" spans="1:16" ht="16" hidden="1" customHeight="1" x14ac:dyDescent="0.2">
      <c r="A297" s="297"/>
      <c r="B297" s="451" t="e">
        <f>VLOOKUP(A297,Roster!A:B,2,FALSE)</f>
        <v>#N/A</v>
      </c>
      <c r="C297" s="219"/>
      <c r="D297" s="219"/>
      <c r="E297" s="219"/>
      <c r="F297" s="219"/>
      <c r="G297" s="219"/>
      <c r="H297" s="219"/>
      <c r="I297" s="219"/>
      <c r="J297" s="219"/>
      <c r="K297" s="219"/>
      <c r="L297" s="402"/>
      <c r="M297" s="402"/>
      <c r="N297" s="272">
        <f t="shared" si="8"/>
        <v>0</v>
      </c>
      <c r="O297" s="223"/>
      <c r="P297" s="223"/>
    </row>
    <row r="298" spans="1:16" ht="16" hidden="1" customHeight="1" x14ac:dyDescent="0.2">
      <c r="A298" s="295"/>
      <c r="B298" s="450" t="e">
        <f>VLOOKUP(A298,Roster!A:B,2,FALSE)</f>
        <v>#N/A</v>
      </c>
      <c r="C298" s="218"/>
      <c r="D298" s="218"/>
      <c r="E298" s="218"/>
      <c r="F298" s="218"/>
      <c r="G298" s="218"/>
      <c r="H298" s="218"/>
      <c r="I298" s="218"/>
      <c r="J298" s="218"/>
      <c r="K298" s="218"/>
      <c r="L298" s="401"/>
      <c r="M298" s="401"/>
      <c r="N298" s="271">
        <f t="shared" si="8"/>
        <v>0</v>
      </c>
      <c r="O298" s="222"/>
      <c r="P298" s="222"/>
    </row>
    <row r="299" spans="1:16" ht="16" hidden="1" customHeight="1" x14ac:dyDescent="0.2">
      <c r="A299" s="297"/>
      <c r="B299" s="451" t="e">
        <f>VLOOKUP(A299,Roster!A:B,2,FALSE)</f>
        <v>#N/A</v>
      </c>
      <c r="C299" s="219"/>
      <c r="D299" s="219"/>
      <c r="E299" s="219"/>
      <c r="F299" s="219"/>
      <c r="G299" s="219"/>
      <c r="H299" s="219"/>
      <c r="I299" s="219"/>
      <c r="J299" s="219"/>
      <c r="K299" s="219"/>
      <c r="L299" s="402"/>
      <c r="M299" s="402"/>
      <c r="N299" s="272">
        <f t="shared" si="8"/>
        <v>0</v>
      </c>
      <c r="O299" s="223"/>
      <c r="P299" s="223"/>
    </row>
    <row r="300" spans="1:16" ht="16" hidden="1" customHeight="1" x14ac:dyDescent="0.2">
      <c r="A300" s="295"/>
      <c r="B300" s="450" t="e">
        <f>VLOOKUP(A300,Roster!A:B,2,FALSE)</f>
        <v>#N/A</v>
      </c>
      <c r="C300" s="218"/>
      <c r="D300" s="218"/>
      <c r="E300" s="218"/>
      <c r="F300" s="218"/>
      <c r="G300" s="218"/>
      <c r="H300" s="218"/>
      <c r="I300" s="218"/>
      <c r="J300" s="218"/>
      <c r="K300" s="218"/>
      <c r="L300" s="401"/>
      <c r="M300" s="401"/>
      <c r="N300" s="271">
        <f t="shared" si="8"/>
        <v>0</v>
      </c>
      <c r="O300" s="222"/>
      <c r="P300" s="222"/>
    </row>
    <row r="301" spans="1:16" ht="16" hidden="1" customHeight="1" x14ac:dyDescent="0.2">
      <c r="A301" s="297"/>
      <c r="B301" s="451" t="e">
        <f>VLOOKUP(A301,Roster!A:B,2,FALSE)</f>
        <v>#N/A</v>
      </c>
      <c r="C301" s="219"/>
      <c r="D301" s="219"/>
      <c r="E301" s="219"/>
      <c r="F301" s="219"/>
      <c r="G301" s="219"/>
      <c r="H301" s="219"/>
      <c r="I301" s="219"/>
      <c r="J301" s="219"/>
      <c r="K301" s="219"/>
      <c r="L301" s="402"/>
      <c r="M301" s="402"/>
      <c r="N301" s="272">
        <f t="shared" si="8"/>
        <v>0</v>
      </c>
      <c r="O301" s="223"/>
      <c r="P301" s="223"/>
    </row>
    <row r="302" spans="1:16" ht="16" hidden="1" customHeight="1" x14ac:dyDescent="0.2">
      <c r="A302" s="295"/>
      <c r="B302" s="450" t="e">
        <f>VLOOKUP(A302,Roster!A:B,2,FALSE)</f>
        <v>#N/A</v>
      </c>
      <c r="C302" s="218"/>
      <c r="D302" s="218"/>
      <c r="E302" s="218"/>
      <c r="F302" s="218"/>
      <c r="G302" s="218"/>
      <c r="H302" s="218"/>
      <c r="I302" s="218"/>
      <c r="J302" s="218"/>
      <c r="K302" s="218"/>
      <c r="L302" s="401"/>
      <c r="M302" s="401"/>
      <c r="N302" s="271">
        <f t="shared" si="8"/>
        <v>0</v>
      </c>
      <c r="O302" s="222"/>
      <c r="P302" s="222"/>
    </row>
    <row r="303" spans="1:16" ht="16" hidden="1" customHeight="1" x14ac:dyDescent="0.2">
      <c r="A303" s="297"/>
      <c r="B303" s="451" t="e">
        <f>VLOOKUP(A303,Roster!A:B,2,FALSE)</f>
        <v>#N/A</v>
      </c>
      <c r="C303" s="219"/>
      <c r="D303" s="219"/>
      <c r="E303" s="219"/>
      <c r="F303" s="219"/>
      <c r="G303" s="219"/>
      <c r="H303" s="219"/>
      <c r="I303" s="219"/>
      <c r="J303" s="219"/>
      <c r="K303" s="219"/>
      <c r="L303" s="402"/>
      <c r="M303" s="402"/>
      <c r="N303" s="272">
        <f t="shared" si="8"/>
        <v>0</v>
      </c>
      <c r="O303" s="223"/>
      <c r="P303" s="223"/>
    </row>
    <row r="304" spans="1:16" ht="16" hidden="1" customHeight="1" x14ac:dyDescent="0.2">
      <c r="A304" s="295"/>
      <c r="B304" s="450" t="e">
        <f>VLOOKUP(A304,Roster!A:B,2,FALSE)</f>
        <v>#N/A</v>
      </c>
      <c r="C304" s="218"/>
      <c r="D304" s="218"/>
      <c r="E304" s="218"/>
      <c r="F304" s="218"/>
      <c r="G304" s="218"/>
      <c r="H304" s="218"/>
      <c r="I304" s="218"/>
      <c r="J304" s="218"/>
      <c r="K304" s="218"/>
      <c r="L304" s="401"/>
      <c r="M304" s="401"/>
      <c r="N304" s="271">
        <f t="shared" si="8"/>
        <v>0</v>
      </c>
      <c r="O304" s="222"/>
      <c r="P304" s="222"/>
    </row>
    <row r="305" spans="1:16" ht="16" hidden="1" customHeight="1" x14ac:dyDescent="0.2">
      <c r="A305" s="297"/>
      <c r="B305" s="451" t="e">
        <f>VLOOKUP(A305,Roster!A:B,2,FALSE)</f>
        <v>#N/A</v>
      </c>
      <c r="C305" s="219"/>
      <c r="D305" s="219"/>
      <c r="E305" s="219"/>
      <c r="F305" s="219"/>
      <c r="G305" s="219"/>
      <c r="H305" s="219"/>
      <c r="I305" s="219"/>
      <c r="J305" s="219"/>
      <c r="K305" s="219"/>
      <c r="L305" s="402"/>
      <c r="M305" s="402"/>
      <c r="N305" s="272">
        <f t="shared" si="8"/>
        <v>0</v>
      </c>
      <c r="O305" s="223"/>
      <c r="P305" s="223"/>
    </row>
    <row r="306" spans="1:16" ht="16" hidden="1" customHeight="1" x14ac:dyDescent="0.2">
      <c r="A306" s="295"/>
      <c r="B306" s="450" t="e">
        <f>VLOOKUP(A306,Roster!A:B,2,FALSE)</f>
        <v>#N/A</v>
      </c>
      <c r="C306" s="218"/>
      <c r="D306" s="218"/>
      <c r="E306" s="218"/>
      <c r="F306" s="218"/>
      <c r="G306" s="218"/>
      <c r="H306" s="218"/>
      <c r="I306" s="218"/>
      <c r="J306" s="218"/>
      <c r="K306" s="218"/>
      <c r="L306" s="401"/>
      <c r="M306" s="401"/>
      <c r="N306" s="271">
        <f t="shared" si="8"/>
        <v>0</v>
      </c>
      <c r="O306" s="222"/>
      <c r="P306" s="222"/>
    </row>
    <row r="307" spans="1:16" ht="16" hidden="1" customHeight="1" x14ac:dyDescent="0.2">
      <c r="A307" s="297"/>
      <c r="B307" s="451" t="e">
        <f>VLOOKUP(A307,Roster!A:B,2,FALSE)</f>
        <v>#N/A</v>
      </c>
      <c r="C307" s="219"/>
      <c r="D307" s="219"/>
      <c r="E307" s="219"/>
      <c r="F307" s="219"/>
      <c r="G307" s="219"/>
      <c r="H307" s="219"/>
      <c r="I307" s="219"/>
      <c r="J307" s="219"/>
      <c r="K307" s="219"/>
      <c r="L307" s="402"/>
      <c r="M307" s="402"/>
      <c r="N307" s="272">
        <f t="shared" si="8"/>
        <v>0</v>
      </c>
      <c r="O307" s="223"/>
      <c r="P307" s="223"/>
    </row>
    <row r="308" spans="1:16" ht="16" hidden="1" customHeight="1" x14ac:dyDescent="0.2">
      <c r="A308" s="295"/>
      <c r="B308" s="450" t="e">
        <f>VLOOKUP(A308,Roster!A:B,2,FALSE)</f>
        <v>#N/A</v>
      </c>
      <c r="C308" s="218"/>
      <c r="D308" s="218"/>
      <c r="E308" s="218"/>
      <c r="F308" s="218"/>
      <c r="G308" s="218"/>
      <c r="H308" s="218"/>
      <c r="I308" s="218"/>
      <c r="J308" s="218"/>
      <c r="K308" s="218"/>
      <c r="L308" s="401"/>
      <c r="M308" s="401"/>
      <c r="N308" s="271">
        <f t="shared" si="8"/>
        <v>0</v>
      </c>
      <c r="O308" s="222"/>
      <c r="P308" s="222"/>
    </row>
    <row r="309" spans="1:16" ht="16" hidden="1" customHeight="1" x14ac:dyDescent="0.2">
      <c r="A309" s="297"/>
      <c r="B309" s="451" t="e">
        <f>VLOOKUP(A309,Roster!A:B,2,FALSE)</f>
        <v>#N/A</v>
      </c>
      <c r="C309" s="219"/>
      <c r="D309" s="219"/>
      <c r="E309" s="219"/>
      <c r="F309" s="219"/>
      <c r="G309" s="219"/>
      <c r="H309" s="219"/>
      <c r="I309" s="219"/>
      <c r="J309" s="219"/>
      <c r="K309" s="219"/>
      <c r="L309" s="402"/>
      <c r="M309" s="402"/>
      <c r="N309" s="272">
        <f t="shared" si="8"/>
        <v>0</v>
      </c>
      <c r="O309" s="223"/>
      <c r="P309" s="223"/>
    </row>
    <row r="310" spans="1:16" ht="16" hidden="1" customHeight="1" x14ac:dyDescent="0.2">
      <c r="A310" s="295"/>
      <c r="B310" s="450" t="e">
        <f>VLOOKUP(A310,Roster!A:B,2,FALSE)</f>
        <v>#N/A</v>
      </c>
      <c r="C310" s="218"/>
      <c r="D310" s="218"/>
      <c r="E310" s="218"/>
      <c r="F310" s="218"/>
      <c r="G310" s="218"/>
      <c r="H310" s="218"/>
      <c r="I310" s="218"/>
      <c r="J310" s="218"/>
      <c r="K310" s="218"/>
      <c r="L310" s="401"/>
      <c r="M310" s="401"/>
      <c r="N310" s="271">
        <f t="shared" si="8"/>
        <v>0</v>
      </c>
      <c r="O310" s="222"/>
      <c r="P310" s="222"/>
    </row>
    <row r="311" spans="1:16" ht="16" hidden="1" customHeight="1" x14ac:dyDescent="0.2">
      <c r="A311" s="297"/>
      <c r="B311" s="451" t="e">
        <f>VLOOKUP(A311,Roster!A:B,2,FALSE)</f>
        <v>#N/A</v>
      </c>
      <c r="C311" s="219"/>
      <c r="D311" s="219"/>
      <c r="E311" s="219"/>
      <c r="F311" s="219"/>
      <c r="G311" s="219"/>
      <c r="H311" s="219"/>
      <c r="I311" s="219"/>
      <c r="J311" s="219"/>
      <c r="K311" s="219"/>
      <c r="L311" s="402"/>
      <c r="M311" s="402"/>
      <c r="N311" s="272">
        <f t="shared" si="8"/>
        <v>0</v>
      </c>
      <c r="O311" s="223"/>
      <c r="P311" s="223"/>
    </row>
    <row r="312" spans="1:16" ht="16" hidden="1" customHeight="1" x14ac:dyDescent="0.2">
      <c r="A312" s="295"/>
      <c r="B312" s="450" t="e">
        <f>VLOOKUP(A312,Roster!A:B,2,FALSE)</f>
        <v>#N/A</v>
      </c>
      <c r="C312" s="218"/>
      <c r="D312" s="218"/>
      <c r="E312" s="218"/>
      <c r="F312" s="218"/>
      <c r="G312" s="218"/>
      <c r="H312" s="218"/>
      <c r="I312" s="218"/>
      <c r="J312" s="218"/>
      <c r="K312" s="218"/>
      <c r="L312" s="401"/>
      <c r="M312" s="401"/>
      <c r="N312" s="271">
        <f t="shared" si="8"/>
        <v>0</v>
      </c>
      <c r="O312" s="222"/>
      <c r="P312" s="222"/>
    </row>
    <row r="313" spans="1:16" ht="16" hidden="1" customHeight="1" x14ac:dyDescent="0.2">
      <c r="A313" s="297"/>
      <c r="B313" s="451" t="e">
        <f>VLOOKUP(A313,Roster!A:B,2,FALSE)</f>
        <v>#N/A</v>
      </c>
      <c r="C313" s="219"/>
      <c r="D313" s="219"/>
      <c r="E313" s="219"/>
      <c r="F313" s="219"/>
      <c r="G313" s="219"/>
      <c r="H313" s="219"/>
      <c r="I313" s="219"/>
      <c r="J313" s="219"/>
      <c r="K313" s="219"/>
      <c r="L313" s="402"/>
      <c r="M313" s="402"/>
      <c r="N313" s="272">
        <f t="shared" si="8"/>
        <v>0</v>
      </c>
      <c r="O313" s="223"/>
      <c r="P313" s="223"/>
    </row>
    <row r="314" spans="1:16" ht="16" hidden="1" customHeight="1" x14ac:dyDescent="0.2">
      <c r="A314" s="295"/>
      <c r="B314" s="450" t="e">
        <f>VLOOKUP(A314,Roster!A:B,2,FALSE)</f>
        <v>#N/A</v>
      </c>
      <c r="C314" s="218"/>
      <c r="D314" s="218"/>
      <c r="E314" s="218"/>
      <c r="F314" s="218"/>
      <c r="G314" s="218"/>
      <c r="H314" s="218"/>
      <c r="I314" s="218"/>
      <c r="J314" s="218"/>
      <c r="K314" s="218"/>
      <c r="L314" s="401"/>
      <c r="M314" s="401"/>
      <c r="N314" s="271">
        <f t="shared" si="8"/>
        <v>0</v>
      </c>
      <c r="O314" s="222"/>
      <c r="P314" s="222"/>
    </row>
    <row r="315" spans="1:16" ht="16" hidden="1" customHeight="1" x14ac:dyDescent="0.2">
      <c r="A315" s="297"/>
      <c r="B315" s="451" t="e">
        <f>VLOOKUP(A315,Roster!A:B,2,FALSE)</f>
        <v>#N/A</v>
      </c>
      <c r="C315" s="219"/>
      <c r="D315" s="219"/>
      <c r="E315" s="219"/>
      <c r="F315" s="219"/>
      <c r="G315" s="219"/>
      <c r="H315" s="219"/>
      <c r="I315" s="219"/>
      <c r="J315" s="219"/>
      <c r="K315" s="219"/>
      <c r="L315" s="402"/>
      <c r="M315" s="402"/>
      <c r="N315" s="272">
        <f t="shared" si="8"/>
        <v>0</v>
      </c>
      <c r="O315" s="223"/>
      <c r="P315" s="223"/>
    </row>
    <row r="316" spans="1:16" ht="16" hidden="1" customHeight="1" x14ac:dyDescent="0.2">
      <c r="A316" s="295"/>
      <c r="B316" s="450" t="e">
        <f>VLOOKUP(A316,Roster!A:B,2,FALSE)</f>
        <v>#N/A</v>
      </c>
      <c r="C316" s="218"/>
      <c r="D316" s="218"/>
      <c r="E316" s="218"/>
      <c r="F316" s="218"/>
      <c r="G316" s="218"/>
      <c r="H316" s="218"/>
      <c r="I316" s="218"/>
      <c r="J316" s="218"/>
      <c r="K316" s="218"/>
      <c r="L316" s="401"/>
      <c r="M316" s="401"/>
      <c r="N316" s="271">
        <f t="shared" si="8"/>
        <v>0</v>
      </c>
      <c r="O316" s="222"/>
      <c r="P316" s="222"/>
    </row>
    <row r="317" spans="1:16" ht="16" hidden="1" customHeight="1" x14ac:dyDescent="0.2">
      <c r="A317" s="297"/>
      <c r="B317" s="451" t="e">
        <f>VLOOKUP(A317,Roster!A:B,2,FALSE)</f>
        <v>#N/A</v>
      </c>
      <c r="C317" s="219"/>
      <c r="D317" s="219"/>
      <c r="E317" s="219"/>
      <c r="F317" s="219"/>
      <c r="G317" s="219"/>
      <c r="H317" s="219"/>
      <c r="I317" s="219"/>
      <c r="J317" s="219"/>
      <c r="K317" s="219"/>
      <c r="L317" s="402"/>
      <c r="M317" s="402"/>
      <c r="N317" s="272">
        <f t="shared" si="8"/>
        <v>0</v>
      </c>
      <c r="O317" s="223"/>
      <c r="P317" s="223"/>
    </row>
    <row r="318" spans="1:16" ht="16" hidden="1" customHeight="1" x14ac:dyDescent="0.2">
      <c r="A318" s="295"/>
      <c r="B318" s="450" t="e">
        <f>VLOOKUP(A318,Roster!A:B,2,FALSE)</f>
        <v>#N/A</v>
      </c>
      <c r="C318" s="218"/>
      <c r="D318" s="218"/>
      <c r="E318" s="218"/>
      <c r="F318" s="218"/>
      <c r="G318" s="218"/>
      <c r="H318" s="218"/>
      <c r="I318" s="218"/>
      <c r="J318" s="218"/>
      <c r="K318" s="218"/>
      <c r="L318" s="401"/>
      <c r="M318" s="401"/>
      <c r="N318" s="271">
        <f t="shared" si="8"/>
        <v>0</v>
      </c>
      <c r="O318" s="222"/>
      <c r="P318" s="222"/>
    </row>
    <row r="319" spans="1:16" ht="16" hidden="1" customHeight="1" x14ac:dyDescent="0.2">
      <c r="A319" s="297"/>
      <c r="B319" s="451" t="e">
        <f>VLOOKUP(A319,Roster!A:B,2,FALSE)</f>
        <v>#N/A</v>
      </c>
      <c r="C319" s="219"/>
      <c r="D319" s="219"/>
      <c r="E319" s="219"/>
      <c r="F319" s="219"/>
      <c r="G319" s="219"/>
      <c r="H319" s="219"/>
      <c r="I319" s="219"/>
      <c r="J319" s="219"/>
      <c r="K319" s="219"/>
      <c r="L319" s="402"/>
      <c r="M319" s="402"/>
      <c r="N319" s="272">
        <f t="shared" si="8"/>
        <v>0</v>
      </c>
      <c r="O319" s="223"/>
      <c r="P319" s="223"/>
    </row>
    <row r="320" spans="1:16" ht="16" hidden="1" customHeight="1" x14ac:dyDescent="0.2">
      <c r="A320" s="295"/>
      <c r="B320" s="450" t="e">
        <f>VLOOKUP(A320,Roster!A:B,2,FALSE)</f>
        <v>#N/A</v>
      </c>
      <c r="C320" s="218"/>
      <c r="D320" s="218"/>
      <c r="E320" s="218"/>
      <c r="F320" s="218"/>
      <c r="G320" s="218"/>
      <c r="H320" s="218"/>
      <c r="I320" s="218"/>
      <c r="J320" s="218"/>
      <c r="K320" s="218"/>
      <c r="L320" s="401"/>
      <c r="M320" s="401"/>
      <c r="N320" s="271">
        <f t="shared" si="8"/>
        <v>0</v>
      </c>
      <c r="O320" s="222"/>
      <c r="P320" s="222"/>
    </row>
    <row r="321" spans="1:16" ht="16" hidden="1" customHeight="1" x14ac:dyDescent="0.2">
      <c r="A321" s="297"/>
      <c r="B321" s="451" t="e">
        <f>VLOOKUP(A321,Roster!A:B,2,FALSE)</f>
        <v>#N/A</v>
      </c>
      <c r="C321" s="219"/>
      <c r="D321" s="219"/>
      <c r="E321" s="219"/>
      <c r="F321" s="219"/>
      <c r="G321" s="219"/>
      <c r="H321" s="219"/>
      <c r="I321" s="219"/>
      <c r="J321" s="219"/>
      <c r="K321" s="219"/>
      <c r="L321" s="402"/>
      <c r="M321" s="402"/>
      <c r="N321" s="272">
        <f t="shared" si="8"/>
        <v>0</v>
      </c>
      <c r="O321" s="223"/>
      <c r="P321" s="223"/>
    </row>
    <row r="322" spans="1:16" ht="16" hidden="1" customHeight="1" x14ac:dyDescent="0.2">
      <c r="A322" s="295"/>
      <c r="B322" s="450" t="e">
        <f>VLOOKUP(A322,Roster!A:B,2,FALSE)</f>
        <v>#N/A</v>
      </c>
      <c r="C322" s="218"/>
      <c r="D322" s="218"/>
      <c r="E322" s="218"/>
      <c r="F322" s="218"/>
      <c r="G322" s="218"/>
      <c r="H322" s="218"/>
      <c r="I322" s="218"/>
      <c r="J322" s="218"/>
      <c r="K322" s="218"/>
      <c r="L322" s="401"/>
      <c r="M322" s="401"/>
      <c r="N322" s="271">
        <f t="shared" si="8"/>
        <v>0</v>
      </c>
      <c r="O322" s="222"/>
      <c r="P322" s="222"/>
    </row>
    <row r="323" spans="1:16" ht="16" hidden="1" customHeight="1" x14ac:dyDescent="0.2">
      <c r="A323" s="297"/>
      <c r="B323" s="451" t="e">
        <f>VLOOKUP(A323,Roster!A:B,2,FALSE)</f>
        <v>#N/A</v>
      </c>
      <c r="C323" s="219"/>
      <c r="D323" s="219"/>
      <c r="E323" s="219"/>
      <c r="F323" s="219"/>
      <c r="G323" s="219"/>
      <c r="H323" s="219"/>
      <c r="I323" s="219"/>
      <c r="J323" s="219"/>
      <c r="K323" s="219"/>
      <c r="L323" s="402"/>
      <c r="M323" s="402"/>
      <c r="N323" s="272">
        <f t="shared" si="8"/>
        <v>0</v>
      </c>
      <c r="O323" s="223"/>
      <c r="P323" s="223"/>
    </row>
    <row r="324" spans="1:16" ht="16" hidden="1" customHeight="1" x14ac:dyDescent="0.2">
      <c r="A324" s="295"/>
      <c r="B324" s="450" t="e">
        <f>VLOOKUP(A324,Roster!A:B,2,FALSE)</f>
        <v>#N/A</v>
      </c>
      <c r="C324" s="218"/>
      <c r="D324" s="218"/>
      <c r="E324" s="218"/>
      <c r="F324" s="218"/>
      <c r="G324" s="218"/>
      <c r="H324" s="218"/>
      <c r="I324" s="218"/>
      <c r="J324" s="218"/>
      <c r="K324" s="218"/>
      <c r="L324" s="401"/>
      <c r="M324" s="401"/>
      <c r="N324" s="271">
        <f t="shared" si="8"/>
        <v>0</v>
      </c>
      <c r="O324" s="222"/>
      <c r="P324" s="222"/>
    </row>
    <row r="325" spans="1:16" ht="16" hidden="1" customHeight="1" x14ac:dyDescent="0.2">
      <c r="A325" s="297"/>
      <c r="B325" s="451" t="e">
        <f>VLOOKUP(A325,Roster!A:B,2,FALSE)</f>
        <v>#N/A</v>
      </c>
      <c r="C325" s="219"/>
      <c r="D325" s="219"/>
      <c r="E325" s="219"/>
      <c r="F325" s="219"/>
      <c r="G325" s="219"/>
      <c r="H325" s="219"/>
      <c r="I325" s="219"/>
      <c r="J325" s="219"/>
      <c r="K325" s="219"/>
      <c r="L325" s="402"/>
      <c r="M325" s="402"/>
      <c r="N325" s="272">
        <f t="shared" si="8"/>
        <v>0</v>
      </c>
      <c r="O325" s="223"/>
      <c r="P325" s="223"/>
    </row>
    <row r="326" spans="1:16" ht="16" hidden="1" customHeight="1" x14ac:dyDescent="0.2">
      <c r="A326" s="295"/>
      <c r="B326" s="450" t="e">
        <f>VLOOKUP(A326,Roster!A:B,2,FALSE)</f>
        <v>#N/A</v>
      </c>
      <c r="C326" s="218"/>
      <c r="D326" s="218"/>
      <c r="E326" s="218"/>
      <c r="F326" s="218"/>
      <c r="G326" s="218"/>
      <c r="H326" s="218"/>
      <c r="I326" s="218"/>
      <c r="J326" s="218"/>
      <c r="K326" s="218"/>
      <c r="L326" s="401"/>
      <c r="M326" s="401"/>
      <c r="N326" s="271">
        <f t="shared" si="8"/>
        <v>0</v>
      </c>
      <c r="O326" s="222"/>
      <c r="P326" s="222"/>
    </row>
    <row r="327" spans="1:16" ht="16" hidden="1" customHeight="1" x14ac:dyDescent="0.2">
      <c r="A327" s="297"/>
      <c r="B327" s="451" t="e">
        <f>VLOOKUP(A327,Roster!A:B,2,FALSE)</f>
        <v>#N/A</v>
      </c>
      <c r="C327" s="219"/>
      <c r="D327" s="219"/>
      <c r="E327" s="219"/>
      <c r="F327" s="219"/>
      <c r="G327" s="219"/>
      <c r="H327" s="219"/>
      <c r="I327" s="219"/>
      <c r="J327" s="219"/>
      <c r="K327" s="219"/>
      <c r="L327" s="402"/>
      <c r="M327" s="402"/>
      <c r="N327" s="272">
        <f t="shared" si="8"/>
        <v>0</v>
      </c>
      <c r="O327" s="223"/>
      <c r="P327" s="223"/>
    </row>
    <row r="328" spans="1:16" ht="16" hidden="1" customHeight="1" x14ac:dyDescent="0.2">
      <c r="A328" s="295"/>
      <c r="B328" s="450" t="e">
        <f>VLOOKUP(A328,Roster!A:B,2,FALSE)</f>
        <v>#N/A</v>
      </c>
      <c r="C328" s="218"/>
      <c r="D328" s="218"/>
      <c r="E328" s="218"/>
      <c r="F328" s="218"/>
      <c r="G328" s="218"/>
      <c r="H328" s="218"/>
      <c r="I328" s="218"/>
      <c r="J328" s="218"/>
      <c r="K328" s="218"/>
      <c r="L328" s="401"/>
      <c r="M328" s="401"/>
      <c r="N328" s="271">
        <f t="shared" si="8"/>
        <v>0</v>
      </c>
      <c r="O328" s="222"/>
      <c r="P328" s="222"/>
    </row>
    <row r="329" spans="1:16" ht="16" hidden="1" customHeight="1" x14ac:dyDescent="0.2">
      <c r="A329" s="297"/>
      <c r="B329" s="451" t="e">
        <f>VLOOKUP(A329,Roster!A:B,2,FALSE)</f>
        <v>#N/A</v>
      </c>
      <c r="C329" s="219"/>
      <c r="D329" s="219"/>
      <c r="E329" s="219"/>
      <c r="F329" s="219"/>
      <c r="G329" s="219"/>
      <c r="H329" s="219"/>
      <c r="I329" s="219"/>
      <c r="J329" s="219"/>
      <c r="K329" s="219"/>
      <c r="L329" s="402"/>
      <c r="M329" s="402"/>
      <c r="N329" s="272">
        <f t="shared" si="8"/>
        <v>0</v>
      </c>
      <c r="O329" s="223"/>
      <c r="P329" s="223"/>
    </row>
    <row r="330" spans="1:16" ht="16" hidden="1" customHeight="1" x14ac:dyDescent="0.2">
      <c r="A330" s="295"/>
      <c r="B330" s="450" t="e">
        <f>VLOOKUP(A330,Roster!A:B,2,FALSE)</f>
        <v>#N/A</v>
      </c>
      <c r="C330" s="218"/>
      <c r="D330" s="218"/>
      <c r="E330" s="218"/>
      <c r="F330" s="218"/>
      <c r="G330" s="218"/>
      <c r="H330" s="218"/>
      <c r="I330" s="218"/>
      <c r="J330" s="218"/>
      <c r="K330" s="218"/>
      <c r="L330" s="401"/>
      <c r="M330" s="401"/>
      <c r="N330" s="271">
        <f t="shared" si="8"/>
        <v>0</v>
      </c>
      <c r="O330" s="222"/>
      <c r="P330" s="222"/>
    </row>
    <row r="331" spans="1:16" ht="16" hidden="1" customHeight="1" x14ac:dyDescent="0.2">
      <c r="A331" s="297"/>
      <c r="B331" s="451" t="e">
        <f>VLOOKUP(A331,Roster!A:B,2,FALSE)</f>
        <v>#N/A</v>
      </c>
      <c r="C331" s="219"/>
      <c r="D331" s="219"/>
      <c r="E331" s="219"/>
      <c r="F331" s="219"/>
      <c r="G331" s="219"/>
      <c r="H331" s="219"/>
      <c r="I331" s="219"/>
      <c r="J331" s="219"/>
      <c r="K331" s="219"/>
      <c r="L331" s="402"/>
      <c r="M331" s="402"/>
      <c r="N331" s="272">
        <f t="shared" si="8"/>
        <v>0</v>
      </c>
      <c r="O331" s="223"/>
      <c r="P331" s="223"/>
    </row>
    <row r="332" spans="1:16" ht="16" hidden="1" customHeight="1" x14ac:dyDescent="0.2">
      <c r="A332" s="295"/>
      <c r="B332" s="450" t="e">
        <f>VLOOKUP(A332,Roster!A:B,2,FALSE)</f>
        <v>#N/A</v>
      </c>
      <c r="C332" s="218"/>
      <c r="D332" s="218"/>
      <c r="E332" s="218"/>
      <c r="F332" s="218"/>
      <c r="G332" s="218"/>
      <c r="H332" s="218"/>
      <c r="I332" s="218"/>
      <c r="J332" s="218"/>
      <c r="K332" s="218"/>
      <c r="L332" s="401"/>
      <c r="M332" s="401"/>
      <c r="N332" s="271">
        <f t="shared" si="8"/>
        <v>0</v>
      </c>
      <c r="O332" s="222"/>
      <c r="P332" s="222"/>
    </row>
    <row r="333" spans="1:16" ht="16" hidden="1" customHeight="1" x14ac:dyDescent="0.2">
      <c r="A333" s="297"/>
      <c r="B333" s="451" t="e">
        <f>VLOOKUP(A333,Roster!A:B,2,FALSE)</f>
        <v>#N/A</v>
      </c>
      <c r="C333" s="219"/>
      <c r="D333" s="219"/>
      <c r="E333" s="219"/>
      <c r="F333" s="219"/>
      <c r="G333" s="219"/>
      <c r="H333" s="219"/>
      <c r="I333" s="219"/>
      <c r="J333" s="219"/>
      <c r="K333" s="219"/>
      <c r="L333" s="402"/>
      <c r="M333" s="402"/>
      <c r="N333" s="272">
        <f t="shared" si="8"/>
        <v>0</v>
      </c>
      <c r="O333" s="223"/>
      <c r="P333" s="223"/>
    </row>
    <row r="334" spans="1:16" ht="16" hidden="1" customHeight="1" x14ac:dyDescent="0.2">
      <c r="A334" s="295"/>
      <c r="B334" s="450" t="e">
        <f>VLOOKUP(A334,Roster!A:B,2,FALSE)</f>
        <v>#N/A</v>
      </c>
      <c r="C334" s="218"/>
      <c r="D334" s="218"/>
      <c r="E334" s="218"/>
      <c r="F334" s="218"/>
      <c r="G334" s="218"/>
      <c r="H334" s="218"/>
      <c r="I334" s="218"/>
      <c r="J334" s="218"/>
      <c r="K334" s="218"/>
      <c r="L334" s="401"/>
      <c r="M334" s="401"/>
      <c r="N334" s="271">
        <f t="shared" si="8"/>
        <v>0</v>
      </c>
      <c r="O334" s="222"/>
      <c r="P334" s="222"/>
    </row>
    <row r="335" spans="1:16" ht="16" hidden="1" customHeight="1" x14ac:dyDescent="0.2">
      <c r="A335" s="297"/>
      <c r="B335" s="451" t="e">
        <f>VLOOKUP(A335,Roster!A:B,2,FALSE)</f>
        <v>#N/A</v>
      </c>
      <c r="C335" s="219"/>
      <c r="D335" s="219"/>
      <c r="E335" s="219"/>
      <c r="F335" s="219"/>
      <c r="G335" s="219"/>
      <c r="H335" s="219"/>
      <c r="I335" s="219"/>
      <c r="J335" s="219"/>
      <c r="K335" s="219"/>
      <c r="L335" s="402"/>
      <c r="M335" s="402"/>
      <c r="N335" s="272">
        <f t="shared" si="8"/>
        <v>0</v>
      </c>
      <c r="O335" s="223"/>
      <c r="P335" s="223"/>
    </row>
    <row r="336" spans="1:16" ht="16" hidden="1" customHeight="1" x14ac:dyDescent="0.2">
      <c r="A336" s="295"/>
      <c r="B336" s="450" t="e">
        <f>VLOOKUP(A336,Roster!A:B,2,FALSE)</f>
        <v>#N/A</v>
      </c>
      <c r="C336" s="218"/>
      <c r="D336" s="218"/>
      <c r="E336" s="218"/>
      <c r="F336" s="218"/>
      <c r="G336" s="218"/>
      <c r="H336" s="218"/>
      <c r="I336" s="218"/>
      <c r="J336" s="218"/>
      <c r="K336" s="218"/>
      <c r="L336" s="401"/>
      <c r="M336" s="401"/>
      <c r="N336" s="271">
        <f t="shared" si="8"/>
        <v>0</v>
      </c>
      <c r="O336" s="222"/>
      <c r="P336" s="222"/>
    </row>
    <row r="337" spans="1:16" ht="16" hidden="1" customHeight="1" x14ac:dyDescent="0.2">
      <c r="A337" s="297"/>
      <c r="B337" s="451" t="e">
        <f>VLOOKUP(A337,Roster!A:B,2,FALSE)</f>
        <v>#N/A</v>
      </c>
      <c r="C337" s="219"/>
      <c r="D337" s="219"/>
      <c r="E337" s="219"/>
      <c r="F337" s="219"/>
      <c r="G337" s="219"/>
      <c r="H337" s="219"/>
      <c r="I337" s="219"/>
      <c r="J337" s="219"/>
      <c r="K337" s="219"/>
      <c r="L337" s="402"/>
      <c r="M337" s="402"/>
      <c r="N337" s="272">
        <f t="shared" si="8"/>
        <v>0</v>
      </c>
      <c r="O337" s="223"/>
      <c r="P337" s="223"/>
    </row>
    <row r="338" spans="1:16" ht="16" hidden="1" customHeight="1" x14ac:dyDescent="0.2">
      <c r="A338" s="295"/>
      <c r="B338" s="450" t="e">
        <f>VLOOKUP(A338,Roster!A:B,2,FALSE)</f>
        <v>#N/A</v>
      </c>
      <c r="C338" s="218"/>
      <c r="D338" s="218"/>
      <c r="E338" s="218"/>
      <c r="F338" s="218"/>
      <c r="G338" s="218"/>
      <c r="H338" s="218"/>
      <c r="I338" s="218"/>
      <c r="J338" s="218"/>
      <c r="K338" s="218"/>
      <c r="L338" s="401"/>
      <c r="M338" s="401"/>
      <c r="N338" s="271">
        <f t="shared" si="8"/>
        <v>0</v>
      </c>
      <c r="O338" s="222"/>
      <c r="P338" s="222"/>
    </row>
    <row r="339" spans="1:16" ht="16" hidden="1" customHeight="1" x14ac:dyDescent="0.2">
      <c r="A339" s="297"/>
      <c r="B339" s="451" t="e">
        <f>VLOOKUP(A339,Roster!A:B,2,FALSE)</f>
        <v>#N/A</v>
      </c>
      <c r="C339" s="219"/>
      <c r="D339" s="219"/>
      <c r="E339" s="219"/>
      <c r="F339" s="219"/>
      <c r="G339" s="219"/>
      <c r="H339" s="219"/>
      <c r="I339" s="219"/>
      <c r="J339" s="219"/>
      <c r="K339" s="219"/>
      <c r="L339" s="402"/>
      <c r="M339" s="402"/>
      <c r="N339" s="272">
        <f t="shared" si="8"/>
        <v>0</v>
      </c>
      <c r="O339" s="223"/>
      <c r="P339" s="223"/>
    </row>
    <row r="340" spans="1:16" ht="16" hidden="1" customHeight="1" x14ac:dyDescent="0.2">
      <c r="A340" s="295"/>
      <c r="B340" s="450" t="e">
        <f>VLOOKUP(A340,Roster!A:B,2,FALSE)</f>
        <v>#N/A</v>
      </c>
      <c r="C340" s="218"/>
      <c r="D340" s="218"/>
      <c r="E340" s="218"/>
      <c r="F340" s="218"/>
      <c r="G340" s="218"/>
      <c r="H340" s="218"/>
      <c r="I340" s="218"/>
      <c r="J340" s="218"/>
      <c r="K340" s="218"/>
      <c r="L340" s="401"/>
      <c r="M340" s="401"/>
      <c r="N340" s="271">
        <f t="shared" si="8"/>
        <v>0</v>
      </c>
      <c r="O340" s="222"/>
      <c r="P340" s="222"/>
    </row>
    <row r="341" spans="1:16" ht="16" hidden="1" customHeight="1" x14ac:dyDescent="0.2">
      <c r="A341" s="297"/>
      <c r="B341" s="451" t="e">
        <f>VLOOKUP(A341,Roster!A:B,2,FALSE)</f>
        <v>#N/A</v>
      </c>
      <c r="C341" s="219"/>
      <c r="D341" s="219"/>
      <c r="E341" s="219"/>
      <c r="F341" s="219"/>
      <c r="G341" s="219"/>
      <c r="H341" s="219"/>
      <c r="I341" s="219"/>
      <c r="J341" s="219"/>
      <c r="K341" s="219"/>
      <c r="L341" s="402"/>
      <c r="M341" s="402"/>
      <c r="N341" s="272">
        <f t="shared" si="8"/>
        <v>0</v>
      </c>
      <c r="O341" s="223"/>
      <c r="P341" s="223"/>
    </row>
    <row r="342" spans="1:16" ht="16" hidden="1" customHeight="1" x14ac:dyDescent="0.2">
      <c r="A342" s="295"/>
      <c r="B342" s="450" t="e">
        <f>VLOOKUP(A342,Roster!A:B,2,FALSE)</f>
        <v>#N/A</v>
      </c>
      <c r="C342" s="218"/>
      <c r="D342" s="218"/>
      <c r="E342" s="218"/>
      <c r="F342" s="218"/>
      <c r="G342" s="218"/>
      <c r="H342" s="218"/>
      <c r="I342" s="218"/>
      <c r="J342" s="218"/>
      <c r="K342" s="218"/>
      <c r="L342" s="401"/>
      <c r="M342" s="401"/>
      <c r="N342" s="271">
        <f t="shared" si="8"/>
        <v>0</v>
      </c>
      <c r="O342" s="222"/>
      <c r="P342" s="222"/>
    </row>
    <row r="343" spans="1:16" ht="16" hidden="1" customHeight="1" x14ac:dyDescent="0.2">
      <c r="A343" s="297"/>
      <c r="B343" s="451" t="e">
        <f>VLOOKUP(A343,Roster!A:B,2,FALSE)</f>
        <v>#N/A</v>
      </c>
      <c r="C343" s="219"/>
      <c r="D343" s="219"/>
      <c r="E343" s="219"/>
      <c r="F343" s="219"/>
      <c r="G343" s="219"/>
      <c r="H343" s="219"/>
      <c r="I343" s="219"/>
      <c r="J343" s="219"/>
      <c r="K343" s="219"/>
      <c r="L343" s="402"/>
      <c r="M343" s="402"/>
      <c r="N343" s="272">
        <f t="shared" si="8"/>
        <v>0</v>
      </c>
      <c r="O343" s="223"/>
      <c r="P343" s="223"/>
    </row>
    <row r="344" spans="1:16" ht="16" hidden="1" customHeight="1" x14ac:dyDescent="0.2">
      <c r="A344" s="295"/>
      <c r="B344" s="450" t="e">
        <f>VLOOKUP(A344,Roster!A:B,2,FALSE)</f>
        <v>#N/A</v>
      </c>
      <c r="C344" s="218"/>
      <c r="D344" s="218"/>
      <c r="E344" s="218"/>
      <c r="F344" s="218"/>
      <c r="G344" s="218"/>
      <c r="H344" s="218"/>
      <c r="I344" s="218"/>
      <c r="J344" s="218"/>
      <c r="K344" s="218"/>
      <c r="L344" s="401"/>
      <c r="M344" s="401"/>
      <c r="N344" s="271">
        <f t="shared" si="8"/>
        <v>0</v>
      </c>
      <c r="O344" s="222"/>
      <c r="P344" s="222"/>
    </row>
    <row r="345" spans="1:16" ht="16" hidden="1" customHeight="1" x14ac:dyDescent="0.2">
      <c r="A345" s="297"/>
      <c r="B345" s="451" t="e">
        <f>VLOOKUP(A345,Roster!A:B,2,FALSE)</f>
        <v>#N/A</v>
      </c>
      <c r="C345" s="219"/>
      <c r="D345" s="219"/>
      <c r="E345" s="219"/>
      <c r="F345" s="219"/>
      <c r="G345" s="219"/>
      <c r="H345" s="219"/>
      <c r="I345" s="219"/>
      <c r="J345" s="219"/>
      <c r="K345" s="219"/>
      <c r="L345" s="402"/>
      <c r="M345" s="402"/>
      <c r="N345" s="272">
        <f t="shared" si="8"/>
        <v>0</v>
      </c>
      <c r="O345" s="223"/>
      <c r="P345" s="223"/>
    </row>
    <row r="346" spans="1:16" ht="16" hidden="1" customHeight="1" x14ac:dyDescent="0.2">
      <c r="A346" s="295"/>
      <c r="B346" s="450" t="e">
        <f>VLOOKUP(A346,Roster!A:B,2,FALSE)</f>
        <v>#N/A</v>
      </c>
      <c r="C346" s="218"/>
      <c r="D346" s="218"/>
      <c r="E346" s="218"/>
      <c r="F346" s="218"/>
      <c r="G346" s="218"/>
      <c r="H346" s="218"/>
      <c r="I346" s="218"/>
      <c r="J346" s="218"/>
      <c r="K346" s="218"/>
      <c r="L346" s="401"/>
      <c r="M346" s="401"/>
      <c r="N346" s="271">
        <f t="shared" si="8"/>
        <v>0</v>
      </c>
      <c r="O346" s="222"/>
      <c r="P346" s="222"/>
    </row>
    <row r="347" spans="1:16" ht="16" hidden="1" customHeight="1" x14ac:dyDescent="0.2">
      <c r="A347" s="297"/>
      <c r="B347" s="451" t="e">
        <f>VLOOKUP(A347,Roster!A:B,2,FALSE)</f>
        <v>#N/A</v>
      </c>
      <c r="C347" s="219"/>
      <c r="D347" s="219"/>
      <c r="E347" s="219"/>
      <c r="F347" s="219"/>
      <c r="G347" s="219"/>
      <c r="H347" s="219"/>
      <c r="I347" s="219"/>
      <c r="J347" s="219"/>
      <c r="K347" s="219"/>
      <c r="L347" s="402"/>
      <c r="M347" s="402"/>
      <c r="N347" s="272">
        <f t="shared" si="8"/>
        <v>0</v>
      </c>
      <c r="O347" s="223"/>
      <c r="P347" s="223"/>
    </row>
    <row r="348" spans="1:16" ht="16" hidden="1" customHeight="1" x14ac:dyDescent="0.2">
      <c r="A348" s="295"/>
      <c r="B348" s="450" t="e">
        <f>VLOOKUP(A348,Roster!A:B,2,FALSE)</f>
        <v>#N/A</v>
      </c>
      <c r="C348" s="218"/>
      <c r="D348" s="218"/>
      <c r="E348" s="218"/>
      <c r="F348" s="218"/>
      <c r="G348" s="218"/>
      <c r="H348" s="218"/>
      <c r="I348" s="218"/>
      <c r="J348" s="218"/>
      <c r="K348" s="218"/>
      <c r="L348" s="401"/>
      <c r="M348" s="401"/>
      <c r="N348" s="271">
        <f t="shared" si="8"/>
        <v>0</v>
      </c>
      <c r="O348" s="222"/>
      <c r="P348" s="222"/>
    </row>
    <row r="349" spans="1:16" ht="16" hidden="1" customHeight="1" x14ac:dyDescent="0.2">
      <c r="A349" s="297"/>
      <c r="B349" s="451" t="e">
        <f>VLOOKUP(A349,Roster!A:B,2,FALSE)</f>
        <v>#N/A</v>
      </c>
      <c r="C349" s="219"/>
      <c r="D349" s="219"/>
      <c r="E349" s="219"/>
      <c r="F349" s="219"/>
      <c r="G349" s="219"/>
      <c r="H349" s="219"/>
      <c r="I349" s="219"/>
      <c r="J349" s="219"/>
      <c r="K349" s="219"/>
      <c r="L349" s="402"/>
      <c r="M349" s="402"/>
      <c r="N349" s="272">
        <f t="shared" si="8"/>
        <v>0</v>
      </c>
      <c r="O349" s="223"/>
      <c r="P349" s="223"/>
    </row>
    <row r="350" spans="1:16" ht="16" hidden="1" customHeight="1" x14ac:dyDescent="0.2">
      <c r="A350" s="295"/>
      <c r="B350" s="450" t="e">
        <f>VLOOKUP(A350,Roster!A:B,2,FALSE)</f>
        <v>#N/A</v>
      </c>
      <c r="C350" s="218"/>
      <c r="D350" s="218"/>
      <c r="E350" s="218"/>
      <c r="F350" s="218"/>
      <c r="G350" s="218"/>
      <c r="H350" s="218"/>
      <c r="I350" s="218"/>
      <c r="J350" s="218"/>
      <c r="K350" s="218"/>
      <c r="L350" s="401"/>
      <c r="M350" s="401"/>
      <c r="N350" s="271">
        <f t="shared" si="8"/>
        <v>0</v>
      </c>
      <c r="O350" s="222"/>
      <c r="P350" s="222"/>
    </row>
    <row r="351" spans="1:16" ht="16" hidden="1" customHeight="1" x14ac:dyDescent="0.2">
      <c r="A351" s="297"/>
      <c r="B351" s="451" t="e">
        <f>VLOOKUP(A351,Roster!A:B,2,FALSE)</f>
        <v>#N/A</v>
      </c>
      <c r="C351" s="219"/>
      <c r="D351" s="219"/>
      <c r="E351" s="219"/>
      <c r="F351" s="219"/>
      <c r="G351" s="219"/>
      <c r="H351" s="219"/>
      <c r="I351" s="219"/>
      <c r="J351" s="219"/>
      <c r="K351" s="219"/>
      <c r="L351" s="402"/>
      <c r="M351" s="402"/>
      <c r="N351" s="272">
        <f t="shared" si="8"/>
        <v>0</v>
      </c>
      <c r="O351" s="223"/>
      <c r="P351" s="223"/>
    </row>
    <row r="352" spans="1:16" ht="16" hidden="1" customHeight="1" x14ac:dyDescent="0.2">
      <c r="A352" s="295"/>
      <c r="B352" s="450" t="e">
        <f>VLOOKUP(A352,Roster!A:B,2,FALSE)</f>
        <v>#N/A</v>
      </c>
      <c r="C352" s="218"/>
      <c r="D352" s="218"/>
      <c r="E352" s="218"/>
      <c r="F352" s="218"/>
      <c r="G352" s="218"/>
      <c r="H352" s="218"/>
      <c r="I352" s="218"/>
      <c r="J352" s="218"/>
      <c r="K352" s="218"/>
      <c r="L352" s="401"/>
      <c r="M352" s="401"/>
      <c r="N352" s="271">
        <f t="shared" si="8"/>
        <v>0</v>
      </c>
      <c r="O352" s="222"/>
      <c r="P352" s="222"/>
    </row>
    <row r="353" spans="1:16" ht="16" hidden="1" customHeight="1" x14ac:dyDescent="0.2">
      <c r="A353" s="297"/>
      <c r="B353" s="451" t="e">
        <f>VLOOKUP(A353,Roster!A:B,2,FALSE)</f>
        <v>#N/A</v>
      </c>
      <c r="C353" s="219"/>
      <c r="D353" s="219"/>
      <c r="E353" s="219"/>
      <c r="F353" s="219"/>
      <c r="G353" s="219"/>
      <c r="H353" s="219"/>
      <c r="I353" s="219"/>
      <c r="J353" s="219"/>
      <c r="K353" s="219"/>
      <c r="L353" s="402"/>
      <c r="M353" s="402"/>
      <c r="N353" s="272">
        <f t="shared" ref="N353:N401" si="9">(C353*C$1)+(D353*D$1)+(E353*E$1)+(F353*F$1)+(G353*G$1)+(H353*H$1)+(I353*I$1)+(J353*J$1)+(K353*K$1)+(L353*L$1)+(M353*M$1)</f>
        <v>0</v>
      </c>
      <c r="O353" s="223"/>
      <c r="P353" s="223"/>
    </row>
    <row r="354" spans="1:16" ht="16" hidden="1" customHeight="1" x14ac:dyDescent="0.2">
      <c r="A354" s="295"/>
      <c r="B354" s="450" t="e">
        <f>VLOOKUP(A354,Roster!A:B,2,FALSE)</f>
        <v>#N/A</v>
      </c>
      <c r="C354" s="218"/>
      <c r="D354" s="218"/>
      <c r="E354" s="218"/>
      <c r="F354" s="218"/>
      <c r="G354" s="218"/>
      <c r="H354" s="218"/>
      <c r="I354" s="218"/>
      <c r="J354" s="218"/>
      <c r="K354" s="218"/>
      <c r="L354" s="401"/>
      <c r="M354" s="401"/>
      <c r="N354" s="271">
        <f t="shared" si="9"/>
        <v>0</v>
      </c>
      <c r="O354" s="222"/>
      <c r="P354" s="222"/>
    </row>
    <row r="355" spans="1:16" ht="16" hidden="1" customHeight="1" x14ac:dyDescent="0.2">
      <c r="A355" s="297"/>
      <c r="B355" s="451" t="e">
        <f>VLOOKUP(A355,Roster!A:B,2,FALSE)</f>
        <v>#N/A</v>
      </c>
      <c r="C355" s="219"/>
      <c r="D355" s="219"/>
      <c r="E355" s="219"/>
      <c r="F355" s="219"/>
      <c r="G355" s="219"/>
      <c r="H355" s="219"/>
      <c r="I355" s="219"/>
      <c r="J355" s="219"/>
      <c r="K355" s="219"/>
      <c r="L355" s="402"/>
      <c r="M355" s="402"/>
      <c r="N355" s="272">
        <f t="shared" si="9"/>
        <v>0</v>
      </c>
      <c r="O355" s="223"/>
      <c r="P355" s="223"/>
    </row>
    <row r="356" spans="1:16" ht="16" hidden="1" customHeight="1" x14ac:dyDescent="0.2">
      <c r="A356" s="295"/>
      <c r="B356" s="450" t="e">
        <f>VLOOKUP(A356,Roster!A:B,2,FALSE)</f>
        <v>#N/A</v>
      </c>
      <c r="C356" s="218"/>
      <c r="D356" s="218"/>
      <c r="E356" s="218"/>
      <c r="F356" s="218"/>
      <c r="G356" s="218"/>
      <c r="H356" s="218"/>
      <c r="I356" s="218"/>
      <c r="J356" s="218"/>
      <c r="K356" s="218"/>
      <c r="L356" s="401"/>
      <c r="M356" s="401"/>
      <c r="N356" s="271">
        <f t="shared" si="9"/>
        <v>0</v>
      </c>
      <c r="O356" s="222"/>
      <c r="P356" s="222"/>
    </row>
    <row r="357" spans="1:16" ht="16" hidden="1" customHeight="1" x14ac:dyDescent="0.2">
      <c r="A357" s="297"/>
      <c r="B357" s="451" t="e">
        <f>VLOOKUP(A357,Roster!A:B,2,FALSE)</f>
        <v>#N/A</v>
      </c>
      <c r="C357" s="219"/>
      <c r="D357" s="219"/>
      <c r="E357" s="219"/>
      <c r="F357" s="219"/>
      <c r="G357" s="219"/>
      <c r="H357" s="219"/>
      <c r="I357" s="219"/>
      <c r="J357" s="219"/>
      <c r="K357" s="219"/>
      <c r="L357" s="402"/>
      <c r="M357" s="402"/>
      <c r="N357" s="272">
        <f t="shared" si="9"/>
        <v>0</v>
      </c>
      <c r="O357" s="223"/>
      <c r="P357" s="223"/>
    </row>
    <row r="358" spans="1:16" ht="16" hidden="1" customHeight="1" x14ac:dyDescent="0.2">
      <c r="A358" s="295"/>
      <c r="B358" s="450" t="e">
        <f>VLOOKUP(A358,Roster!A:B,2,FALSE)</f>
        <v>#N/A</v>
      </c>
      <c r="C358" s="218"/>
      <c r="D358" s="218"/>
      <c r="E358" s="218"/>
      <c r="F358" s="218"/>
      <c r="G358" s="218"/>
      <c r="H358" s="218"/>
      <c r="I358" s="218"/>
      <c r="J358" s="218"/>
      <c r="K358" s="218"/>
      <c r="L358" s="401"/>
      <c r="M358" s="401"/>
      <c r="N358" s="271">
        <f t="shared" si="9"/>
        <v>0</v>
      </c>
      <c r="O358" s="222"/>
      <c r="P358" s="222"/>
    </row>
    <row r="359" spans="1:16" ht="16" hidden="1" customHeight="1" x14ac:dyDescent="0.2">
      <c r="A359" s="297"/>
      <c r="B359" s="451" t="e">
        <f>VLOOKUP(A359,Roster!A:B,2,FALSE)</f>
        <v>#N/A</v>
      </c>
      <c r="C359" s="219"/>
      <c r="D359" s="219"/>
      <c r="E359" s="219"/>
      <c r="F359" s="219"/>
      <c r="G359" s="219"/>
      <c r="H359" s="219"/>
      <c r="I359" s="219"/>
      <c r="J359" s="219"/>
      <c r="K359" s="219"/>
      <c r="L359" s="402"/>
      <c r="M359" s="402"/>
      <c r="N359" s="272">
        <f t="shared" si="9"/>
        <v>0</v>
      </c>
      <c r="O359" s="223"/>
      <c r="P359" s="223"/>
    </row>
    <row r="360" spans="1:16" ht="16" hidden="1" customHeight="1" x14ac:dyDescent="0.2">
      <c r="A360" s="295"/>
      <c r="B360" s="450" t="e">
        <f>VLOOKUP(A360,Roster!A:B,2,FALSE)</f>
        <v>#N/A</v>
      </c>
      <c r="C360" s="218"/>
      <c r="D360" s="218"/>
      <c r="E360" s="218"/>
      <c r="F360" s="218"/>
      <c r="G360" s="218"/>
      <c r="H360" s="218"/>
      <c r="I360" s="218"/>
      <c r="J360" s="218"/>
      <c r="K360" s="218"/>
      <c r="L360" s="401"/>
      <c r="M360" s="401"/>
      <c r="N360" s="271">
        <f t="shared" si="9"/>
        <v>0</v>
      </c>
      <c r="O360" s="222"/>
      <c r="P360" s="222"/>
    </row>
    <row r="361" spans="1:16" ht="16" hidden="1" customHeight="1" x14ac:dyDescent="0.2">
      <c r="A361" s="297"/>
      <c r="B361" s="451" t="e">
        <f>VLOOKUP(A361,Roster!A:B,2,FALSE)</f>
        <v>#N/A</v>
      </c>
      <c r="C361" s="219"/>
      <c r="D361" s="219"/>
      <c r="E361" s="219"/>
      <c r="F361" s="219"/>
      <c r="G361" s="219"/>
      <c r="H361" s="219"/>
      <c r="I361" s="219"/>
      <c r="J361" s="219"/>
      <c r="K361" s="219"/>
      <c r="L361" s="402"/>
      <c r="M361" s="402"/>
      <c r="N361" s="272">
        <f t="shared" si="9"/>
        <v>0</v>
      </c>
      <c r="O361" s="223"/>
      <c r="P361" s="223"/>
    </row>
    <row r="362" spans="1:16" ht="16" hidden="1" customHeight="1" x14ac:dyDescent="0.2">
      <c r="A362" s="295"/>
      <c r="B362" s="450" t="e">
        <f>VLOOKUP(A362,Roster!A:B,2,FALSE)</f>
        <v>#N/A</v>
      </c>
      <c r="C362" s="218"/>
      <c r="D362" s="218"/>
      <c r="E362" s="218"/>
      <c r="F362" s="218"/>
      <c r="G362" s="218"/>
      <c r="H362" s="218"/>
      <c r="I362" s="218"/>
      <c r="J362" s="218"/>
      <c r="K362" s="218"/>
      <c r="L362" s="401"/>
      <c r="M362" s="401"/>
      <c r="N362" s="271">
        <f t="shared" si="9"/>
        <v>0</v>
      </c>
      <c r="O362" s="222"/>
      <c r="P362" s="222"/>
    </row>
    <row r="363" spans="1:16" ht="16" hidden="1" customHeight="1" x14ac:dyDescent="0.2">
      <c r="A363" s="297"/>
      <c r="B363" s="451" t="e">
        <f>VLOOKUP(A363,Roster!A:B,2,FALSE)</f>
        <v>#N/A</v>
      </c>
      <c r="C363" s="219"/>
      <c r="D363" s="219"/>
      <c r="E363" s="219"/>
      <c r="F363" s="219"/>
      <c r="G363" s="219"/>
      <c r="H363" s="219"/>
      <c r="I363" s="219"/>
      <c r="J363" s="219"/>
      <c r="K363" s="219"/>
      <c r="L363" s="402"/>
      <c r="M363" s="402"/>
      <c r="N363" s="272">
        <f t="shared" si="9"/>
        <v>0</v>
      </c>
      <c r="O363" s="223"/>
      <c r="P363" s="223"/>
    </row>
    <row r="364" spans="1:16" ht="16" hidden="1" customHeight="1" x14ac:dyDescent="0.2">
      <c r="A364" s="295"/>
      <c r="B364" s="450" t="e">
        <f>VLOOKUP(A364,Roster!A:B,2,FALSE)</f>
        <v>#N/A</v>
      </c>
      <c r="C364" s="218"/>
      <c r="D364" s="218"/>
      <c r="E364" s="218"/>
      <c r="F364" s="218"/>
      <c r="G364" s="218"/>
      <c r="H364" s="218"/>
      <c r="I364" s="218"/>
      <c r="J364" s="218"/>
      <c r="K364" s="218"/>
      <c r="L364" s="401"/>
      <c r="M364" s="401"/>
      <c r="N364" s="271">
        <f t="shared" si="9"/>
        <v>0</v>
      </c>
      <c r="O364" s="222"/>
      <c r="P364" s="222"/>
    </row>
    <row r="365" spans="1:16" ht="16" hidden="1" customHeight="1" x14ac:dyDescent="0.2">
      <c r="A365" s="297"/>
      <c r="B365" s="451" t="e">
        <f>VLOOKUP(A365,Roster!A:B,2,FALSE)</f>
        <v>#N/A</v>
      </c>
      <c r="C365" s="219"/>
      <c r="D365" s="219"/>
      <c r="E365" s="219"/>
      <c r="F365" s="219"/>
      <c r="G365" s="219"/>
      <c r="H365" s="219"/>
      <c r="I365" s="219"/>
      <c r="J365" s="219"/>
      <c r="K365" s="219"/>
      <c r="L365" s="402"/>
      <c r="M365" s="402"/>
      <c r="N365" s="272">
        <f t="shared" si="9"/>
        <v>0</v>
      </c>
      <c r="O365" s="223"/>
      <c r="P365" s="223"/>
    </row>
    <row r="366" spans="1:16" ht="16" hidden="1" customHeight="1" x14ac:dyDescent="0.2">
      <c r="A366" s="295"/>
      <c r="B366" s="450" t="e">
        <f>VLOOKUP(A366,Roster!A:B,2,FALSE)</f>
        <v>#N/A</v>
      </c>
      <c r="C366" s="218"/>
      <c r="D366" s="218"/>
      <c r="E366" s="218"/>
      <c r="F366" s="218"/>
      <c r="G366" s="218"/>
      <c r="H366" s="218"/>
      <c r="I366" s="218"/>
      <c r="J366" s="218"/>
      <c r="K366" s="218"/>
      <c r="L366" s="401"/>
      <c r="M366" s="401"/>
      <c r="N366" s="271">
        <f t="shared" si="9"/>
        <v>0</v>
      </c>
      <c r="O366" s="222"/>
      <c r="P366" s="222"/>
    </row>
    <row r="367" spans="1:16" ht="16" hidden="1" customHeight="1" x14ac:dyDescent="0.2">
      <c r="A367" s="297"/>
      <c r="B367" s="451" t="e">
        <f>VLOOKUP(A367,Roster!A:B,2,FALSE)</f>
        <v>#N/A</v>
      </c>
      <c r="C367" s="219"/>
      <c r="D367" s="219"/>
      <c r="E367" s="219"/>
      <c r="F367" s="219"/>
      <c r="G367" s="219"/>
      <c r="H367" s="219"/>
      <c r="I367" s="219"/>
      <c r="J367" s="219"/>
      <c r="K367" s="219"/>
      <c r="L367" s="402"/>
      <c r="M367" s="402"/>
      <c r="N367" s="272">
        <f t="shared" si="9"/>
        <v>0</v>
      </c>
      <c r="O367" s="223"/>
      <c r="P367" s="223"/>
    </row>
    <row r="368" spans="1:16" ht="16" hidden="1" customHeight="1" x14ac:dyDescent="0.2">
      <c r="A368" s="295"/>
      <c r="B368" s="450" t="e">
        <f>VLOOKUP(A368,Roster!A:B,2,FALSE)</f>
        <v>#N/A</v>
      </c>
      <c r="C368" s="218"/>
      <c r="D368" s="218"/>
      <c r="E368" s="218"/>
      <c r="F368" s="218"/>
      <c r="G368" s="218"/>
      <c r="H368" s="218"/>
      <c r="I368" s="218"/>
      <c r="J368" s="218"/>
      <c r="K368" s="218"/>
      <c r="L368" s="401"/>
      <c r="M368" s="401"/>
      <c r="N368" s="271">
        <f t="shared" si="9"/>
        <v>0</v>
      </c>
      <c r="O368" s="222"/>
      <c r="P368" s="222"/>
    </row>
    <row r="369" spans="1:16" ht="16" hidden="1" customHeight="1" x14ac:dyDescent="0.2">
      <c r="A369" s="297"/>
      <c r="B369" s="451" t="e">
        <f>VLOOKUP(A369,Roster!A:B,2,FALSE)</f>
        <v>#N/A</v>
      </c>
      <c r="C369" s="219"/>
      <c r="D369" s="219"/>
      <c r="E369" s="219"/>
      <c r="F369" s="219"/>
      <c r="G369" s="219"/>
      <c r="H369" s="219"/>
      <c r="I369" s="219"/>
      <c r="J369" s="219"/>
      <c r="K369" s="219"/>
      <c r="L369" s="402"/>
      <c r="M369" s="402"/>
      <c r="N369" s="272">
        <f t="shared" si="9"/>
        <v>0</v>
      </c>
      <c r="O369" s="223"/>
      <c r="P369" s="223"/>
    </row>
    <row r="370" spans="1:16" ht="16" hidden="1" customHeight="1" x14ac:dyDescent="0.2">
      <c r="A370" s="295"/>
      <c r="B370" s="450" t="e">
        <f>VLOOKUP(A370,Roster!A:B,2,FALSE)</f>
        <v>#N/A</v>
      </c>
      <c r="C370" s="218"/>
      <c r="D370" s="218"/>
      <c r="E370" s="218"/>
      <c r="F370" s="218"/>
      <c r="G370" s="218"/>
      <c r="H370" s="218"/>
      <c r="I370" s="218"/>
      <c r="J370" s="218"/>
      <c r="K370" s="218"/>
      <c r="L370" s="401"/>
      <c r="M370" s="401"/>
      <c r="N370" s="271">
        <f t="shared" si="9"/>
        <v>0</v>
      </c>
      <c r="O370" s="222"/>
      <c r="P370" s="222"/>
    </row>
    <row r="371" spans="1:16" ht="16" hidden="1" customHeight="1" x14ac:dyDescent="0.2">
      <c r="A371" s="297"/>
      <c r="B371" s="451" t="e">
        <f>VLOOKUP(A371,Roster!A:B,2,FALSE)</f>
        <v>#N/A</v>
      </c>
      <c r="C371" s="219"/>
      <c r="D371" s="219"/>
      <c r="E371" s="219"/>
      <c r="F371" s="219"/>
      <c r="G371" s="219"/>
      <c r="H371" s="219"/>
      <c r="I371" s="219"/>
      <c r="J371" s="219"/>
      <c r="K371" s="219"/>
      <c r="L371" s="402"/>
      <c r="M371" s="402"/>
      <c r="N371" s="272">
        <f t="shared" si="9"/>
        <v>0</v>
      </c>
      <c r="O371" s="223"/>
      <c r="P371" s="223"/>
    </row>
    <row r="372" spans="1:16" ht="16" hidden="1" customHeight="1" x14ac:dyDescent="0.2">
      <c r="A372" s="295"/>
      <c r="B372" s="450" t="e">
        <f>VLOOKUP(A372,Roster!A:B,2,FALSE)</f>
        <v>#N/A</v>
      </c>
      <c r="C372" s="218"/>
      <c r="D372" s="218"/>
      <c r="E372" s="218"/>
      <c r="F372" s="218"/>
      <c r="G372" s="218"/>
      <c r="H372" s="218"/>
      <c r="I372" s="218"/>
      <c r="J372" s="218"/>
      <c r="K372" s="218"/>
      <c r="L372" s="401"/>
      <c r="M372" s="401"/>
      <c r="N372" s="271">
        <f t="shared" si="9"/>
        <v>0</v>
      </c>
      <c r="O372" s="222"/>
      <c r="P372" s="222"/>
    </row>
    <row r="373" spans="1:16" ht="16" hidden="1" customHeight="1" x14ac:dyDescent="0.2">
      <c r="A373" s="297"/>
      <c r="B373" s="451" t="e">
        <f>VLOOKUP(A373,Roster!A:B,2,FALSE)</f>
        <v>#N/A</v>
      </c>
      <c r="C373" s="219"/>
      <c r="D373" s="219"/>
      <c r="E373" s="219"/>
      <c r="F373" s="219"/>
      <c r="G373" s="219"/>
      <c r="H373" s="219"/>
      <c r="I373" s="219"/>
      <c r="J373" s="219"/>
      <c r="K373" s="219"/>
      <c r="L373" s="402"/>
      <c r="M373" s="402"/>
      <c r="N373" s="272">
        <f t="shared" si="9"/>
        <v>0</v>
      </c>
      <c r="O373" s="223"/>
      <c r="P373" s="223"/>
    </row>
    <row r="374" spans="1:16" ht="16" hidden="1" customHeight="1" x14ac:dyDescent="0.2">
      <c r="A374" s="295"/>
      <c r="B374" s="450" t="e">
        <f>VLOOKUP(A374,Roster!A:B,2,FALSE)</f>
        <v>#N/A</v>
      </c>
      <c r="C374" s="218"/>
      <c r="D374" s="218"/>
      <c r="E374" s="218"/>
      <c r="F374" s="218"/>
      <c r="G374" s="218"/>
      <c r="H374" s="218"/>
      <c r="I374" s="218"/>
      <c r="J374" s="218"/>
      <c r="K374" s="218"/>
      <c r="L374" s="401"/>
      <c r="M374" s="401"/>
      <c r="N374" s="271">
        <f t="shared" si="9"/>
        <v>0</v>
      </c>
      <c r="O374" s="222"/>
      <c r="P374" s="222"/>
    </row>
    <row r="375" spans="1:16" ht="16" hidden="1" customHeight="1" x14ac:dyDescent="0.2">
      <c r="A375" s="297"/>
      <c r="B375" s="451" t="e">
        <f>VLOOKUP(A375,Roster!A:B,2,FALSE)</f>
        <v>#N/A</v>
      </c>
      <c r="C375" s="219"/>
      <c r="D375" s="219"/>
      <c r="E375" s="219"/>
      <c r="F375" s="219"/>
      <c r="G375" s="219"/>
      <c r="H375" s="219"/>
      <c r="I375" s="219"/>
      <c r="J375" s="219"/>
      <c r="K375" s="219"/>
      <c r="L375" s="402"/>
      <c r="M375" s="402"/>
      <c r="N375" s="272">
        <f t="shared" si="9"/>
        <v>0</v>
      </c>
      <c r="O375" s="223"/>
      <c r="P375" s="223"/>
    </row>
    <row r="376" spans="1:16" ht="16" hidden="1" customHeight="1" x14ac:dyDescent="0.2">
      <c r="A376" s="295"/>
      <c r="B376" s="450" t="e">
        <f>VLOOKUP(A376,Roster!A:B,2,FALSE)</f>
        <v>#N/A</v>
      </c>
      <c r="C376" s="218"/>
      <c r="D376" s="218"/>
      <c r="E376" s="218"/>
      <c r="F376" s="218"/>
      <c r="G376" s="218"/>
      <c r="H376" s="218"/>
      <c r="I376" s="218"/>
      <c r="J376" s="218"/>
      <c r="K376" s="218"/>
      <c r="L376" s="401"/>
      <c r="M376" s="401"/>
      <c r="N376" s="271">
        <f t="shared" si="9"/>
        <v>0</v>
      </c>
      <c r="O376" s="222"/>
      <c r="P376" s="222"/>
    </row>
    <row r="377" spans="1:16" ht="16" hidden="1" customHeight="1" x14ac:dyDescent="0.2">
      <c r="A377" s="297"/>
      <c r="B377" s="451" t="e">
        <f>VLOOKUP(A377,Roster!A:B,2,FALSE)</f>
        <v>#N/A</v>
      </c>
      <c r="C377" s="219"/>
      <c r="D377" s="219"/>
      <c r="E377" s="219"/>
      <c r="F377" s="219"/>
      <c r="G377" s="219"/>
      <c r="H377" s="219"/>
      <c r="I377" s="219"/>
      <c r="J377" s="219"/>
      <c r="K377" s="219"/>
      <c r="L377" s="402"/>
      <c r="M377" s="402"/>
      <c r="N377" s="272">
        <f t="shared" si="9"/>
        <v>0</v>
      </c>
      <c r="O377" s="223"/>
      <c r="P377" s="223"/>
    </row>
    <row r="378" spans="1:16" ht="16" hidden="1" customHeight="1" x14ac:dyDescent="0.2">
      <c r="A378" s="295"/>
      <c r="B378" s="450" t="e">
        <f>VLOOKUP(A378,Roster!A:B,2,FALSE)</f>
        <v>#N/A</v>
      </c>
      <c r="C378" s="218"/>
      <c r="D378" s="218"/>
      <c r="E378" s="218"/>
      <c r="F378" s="218"/>
      <c r="G378" s="218"/>
      <c r="H378" s="218"/>
      <c r="I378" s="218"/>
      <c r="J378" s="218"/>
      <c r="K378" s="218"/>
      <c r="L378" s="401"/>
      <c r="M378" s="401"/>
      <c r="N378" s="271">
        <f t="shared" si="9"/>
        <v>0</v>
      </c>
      <c r="O378" s="222"/>
      <c r="P378" s="222"/>
    </row>
    <row r="379" spans="1:16" ht="16" hidden="1" customHeight="1" x14ac:dyDescent="0.2">
      <c r="A379" s="297"/>
      <c r="B379" s="451" t="e">
        <f>VLOOKUP(A379,Roster!A:B,2,FALSE)</f>
        <v>#N/A</v>
      </c>
      <c r="C379" s="219"/>
      <c r="D379" s="219"/>
      <c r="E379" s="219"/>
      <c r="F379" s="219"/>
      <c r="G379" s="219"/>
      <c r="H379" s="219"/>
      <c r="I379" s="219"/>
      <c r="J379" s="219"/>
      <c r="K379" s="219"/>
      <c r="L379" s="402"/>
      <c r="M379" s="402"/>
      <c r="N379" s="272">
        <f t="shared" si="9"/>
        <v>0</v>
      </c>
      <c r="O379" s="223"/>
      <c r="P379" s="223"/>
    </row>
    <row r="380" spans="1:16" ht="16" hidden="1" customHeight="1" x14ac:dyDescent="0.2">
      <c r="A380" s="295"/>
      <c r="B380" s="450" t="e">
        <f>VLOOKUP(A380,Roster!A:B,2,FALSE)</f>
        <v>#N/A</v>
      </c>
      <c r="C380" s="218"/>
      <c r="D380" s="218"/>
      <c r="E380" s="218"/>
      <c r="F380" s="218"/>
      <c r="G380" s="218"/>
      <c r="H380" s="218"/>
      <c r="I380" s="218"/>
      <c r="J380" s="218"/>
      <c r="K380" s="218"/>
      <c r="L380" s="401"/>
      <c r="M380" s="401"/>
      <c r="N380" s="271">
        <f t="shared" si="9"/>
        <v>0</v>
      </c>
      <c r="O380" s="222"/>
      <c r="P380" s="222"/>
    </row>
    <row r="381" spans="1:16" ht="16" hidden="1" customHeight="1" x14ac:dyDescent="0.2">
      <c r="A381" s="297"/>
      <c r="B381" s="451" t="e">
        <f>VLOOKUP(A381,Roster!A:B,2,FALSE)</f>
        <v>#N/A</v>
      </c>
      <c r="C381" s="219"/>
      <c r="D381" s="219"/>
      <c r="E381" s="219"/>
      <c r="F381" s="219"/>
      <c r="G381" s="219"/>
      <c r="H381" s="219"/>
      <c r="I381" s="219"/>
      <c r="J381" s="219"/>
      <c r="K381" s="219"/>
      <c r="L381" s="402"/>
      <c r="M381" s="402"/>
      <c r="N381" s="272">
        <f t="shared" si="9"/>
        <v>0</v>
      </c>
      <c r="O381" s="223"/>
      <c r="P381" s="223"/>
    </row>
    <row r="382" spans="1:16" ht="16" hidden="1" customHeight="1" x14ac:dyDescent="0.2">
      <c r="A382" s="295"/>
      <c r="B382" s="450" t="e">
        <f>VLOOKUP(A382,Roster!A:B,2,FALSE)</f>
        <v>#N/A</v>
      </c>
      <c r="C382" s="218"/>
      <c r="D382" s="218"/>
      <c r="E382" s="218"/>
      <c r="F382" s="218"/>
      <c r="G382" s="218"/>
      <c r="H382" s="218"/>
      <c r="I382" s="218"/>
      <c r="J382" s="218"/>
      <c r="K382" s="218"/>
      <c r="L382" s="401"/>
      <c r="M382" s="401"/>
      <c r="N382" s="271">
        <f t="shared" si="9"/>
        <v>0</v>
      </c>
      <c r="O382" s="222"/>
      <c r="P382" s="222"/>
    </row>
    <row r="383" spans="1:16" ht="16" hidden="1" customHeight="1" x14ac:dyDescent="0.2">
      <c r="A383" s="297"/>
      <c r="B383" s="451" t="e">
        <f>VLOOKUP(A383,Roster!A:B,2,FALSE)</f>
        <v>#N/A</v>
      </c>
      <c r="C383" s="219"/>
      <c r="D383" s="219"/>
      <c r="E383" s="219"/>
      <c r="F383" s="219"/>
      <c r="G383" s="219"/>
      <c r="H383" s="219"/>
      <c r="I383" s="219"/>
      <c r="J383" s="219"/>
      <c r="K383" s="219"/>
      <c r="L383" s="402"/>
      <c r="M383" s="402"/>
      <c r="N383" s="272">
        <f t="shared" si="9"/>
        <v>0</v>
      </c>
      <c r="O383" s="223"/>
      <c r="P383" s="223"/>
    </row>
    <row r="384" spans="1:16" ht="16" hidden="1" customHeight="1" x14ac:dyDescent="0.2">
      <c r="A384" s="295"/>
      <c r="B384" s="450" t="e">
        <f>VLOOKUP(A384,Roster!A:B,2,FALSE)</f>
        <v>#N/A</v>
      </c>
      <c r="C384" s="218"/>
      <c r="D384" s="218"/>
      <c r="E384" s="218"/>
      <c r="F384" s="218"/>
      <c r="G384" s="218"/>
      <c r="H384" s="218"/>
      <c r="I384" s="218"/>
      <c r="J384" s="218"/>
      <c r="K384" s="218"/>
      <c r="L384" s="401"/>
      <c r="M384" s="401"/>
      <c r="N384" s="271">
        <f t="shared" si="9"/>
        <v>0</v>
      </c>
      <c r="O384" s="222"/>
      <c r="P384" s="222"/>
    </row>
    <row r="385" spans="1:16" ht="16" hidden="1" customHeight="1" x14ac:dyDescent="0.2">
      <c r="A385" s="297"/>
      <c r="B385" s="451" t="e">
        <f>VLOOKUP(A385,Roster!A:B,2,FALSE)</f>
        <v>#N/A</v>
      </c>
      <c r="C385" s="219"/>
      <c r="D385" s="219"/>
      <c r="E385" s="219"/>
      <c r="F385" s="219"/>
      <c r="G385" s="219"/>
      <c r="H385" s="219"/>
      <c r="I385" s="219"/>
      <c r="J385" s="219"/>
      <c r="K385" s="219"/>
      <c r="L385" s="402"/>
      <c r="M385" s="402"/>
      <c r="N385" s="272">
        <f t="shared" si="9"/>
        <v>0</v>
      </c>
      <c r="O385" s="223"/>
      <c r="P385" s="223"/>
    </row>
    <row r="386" spans="1:16" ht="16" hidden="1" customHeight="1" x14ac:dyDescent="0.2">
      <c r="A386" s="295"/>
      <c r="B386" s="450" t="e">
        <f>VLOOKUP(A386,Roster!A:B,2,FALSE)</f>
        <v>#N/A</v>
      </c>
      <c r="C386" s="218"/>
      <c r="D386" s="218"/>
      <c r="E386" s="218"/>
      <c r="F386" s="218"/>
      <c r="G386" s="218"/>
      <c r="H386" s="218"/>
      <c r="I386" s="218"/>
      <c r="J386" s="218"/>
      <c r="K386" s="218"/>
      <c r="L386" s="401"/>
      <c r="M386" s="401"/>
      <c r="N386" s="271">
        <f t="shared" si="9"/>
        <v>0</v>
      </c>
      <c r="O386" s="222"/>
      <c r="P386" s="222"/>
    </row>
    <row r="387" spans="1:16" ht="16" hidden="1" customHeight="1" x14ac:dyDescent="0.2">
      <c r="A387" s="297"/>
      <c r="B387" s="451" t="e">
        <f>VLOOKUP(A387,Roster!A:B,2,FALSE)</f>
        <v>#N/A</v>
      </c>
      <c r="C387" s="219"/>
      <c r="D387" s="219"/>
      <c r="E387" s="219"/>
      <c r="F387" s="219"/>
      <c r="G387" s="219"/>
      <c r="H387" s="219"/>
      <c r="I387" s="219"/>
      <c r="J387" s="219"/>
      <c r="K387" s="219"/>
      <c r="L387" s="402"/>
      <c r="M387" s="402"/>
      <c r="N387" s="272">
        <f t="shared" si="9"/>
        <v>0</v>
      </c>
      <c r="O387" s="223"/>
      <c r="P387" s="223"/>
    </row>
    <row r="388" spans="1:16" ht="16" hidden="1" customHeight="1" x14ac:dyDescent="0.2">
      <c r="A388" s="295"/>
      <c r="B388" s="450" t="e">
        <f>VLOOKUP(A388,Roster!A:B,2,FALSE)</f>
        <v>#N/A</v>
      </c>
      <c r="C388" s="218"/>
      <c r="D388" s="218"/>
      <c r="E388" s="218"/>
      <c r="F388" s="218"/>
      <c r="G388" s="218"/>
      <c r="H388" s="218"/>
      <c r="I388" s="218"/>
      <c r="J388" s="218"/>
      <c r="K388" s="218"/>
      <c r="L388" s="401"/>
      <c r="M388" s="401"/>
      <c r="N388" s="271">
        <f t="shared" si="9"/>
        <v>0</v>
      </c>
      <c r="O388" s="222"/>
      <c r="P388" s="222"/>
    </row>
    <row r="389" spans="1:16" ht="16" hidden="1" customHeight="1" x14ac:dyDescent="0.2">
      <c r="A389" s="297"/>
      <c r="B389" s="451" t="e">
        <f>VLOOKUP(A389,Roster!A:B,2,FALSE)</f>
        <v>#N/A</v>
      </c>
      <c r="C389" s="219"/>
      <c r="D389" s="219"/>
      <c r="E389" s="219"/>
      <c r="F389" s="219"/>
      <c r="G389" s="219"/>
      <c r="H389" s="219"/>
      <c r="I389" s="219"/>
      <c r="J389" s="219"/>
      <c r="K389" s="219"/>
      <c r="L389" s="402"/>
      <c r="M389" s="402"/>
      <c r="N389" s="272">
        <f t="shared" si="9"/>
        <v>0</v>
      </c>
      <c r="O389" s="223"/>
      <c r="P389" s="223"/>
    </row>
    <row r="390" spans="1:16" ht="16" hidden="1" customHeight="1" x14ac:dyDescent="0.2">
      <c r="A390" s="295"/>
      <c r="B390" s="450" t="e">
        <f>VLOOKUP(A390,Roster!A:B,2,FALSE)</f>
        <v>#N/A</v>
      </c>
      <c r="C390" s="218"/>
      <c r="D390" s="218"/>
      <c r="E390" s="218"/>
      <c r="F390" s="218"/>
      <c r="G390" s="218"/>
      <c r="H390" s="218"/>
      <c r="I390" s="218"/>
      <c r="J390" s="218"/>
      <c r="K390" s="218"/>
      <c r="L390" s="401"/>
      <c r="M390" s="401"/>
      <c r="N390" s="271">
        <f t="shared" si="9"/>
        <v>0</v>
      </c>
      <c r="O390" s="222"/>
      <c r="P390" s="222"/>
    </row>
    <row r="391" spans="1:16" ht="16" hidden="1" customHeight="1" x14ac:dyDescent="0.2">
      <c r="A391" s="297"/>
      <c r="B391" s="451" t="e">
        <f>VLOOKUP(A391,Roster!A:B,2,FALSE)</f>
        <v>#N/A</v>
      </c>
      <c r="C391" s="219"/>
      <c r="D391" s="219"/>
      <c r="E391" s="219"/>
      <c r="F391" s="219"/>
      <c r="G391" s="219"/>
      <c r="H391" s="219"/>
      <c r="I391" s="219"/>
      <c r="J391" s="219"/>
      <c r="K391" s="219"/>
      <c r="L391" s="402"/>
      <c r="M391" s="402"/>
      <c r="N391" s="272">
        <f t="shared" si="9"/>
        <v>0</v>
      </c>
      <c r="O391" s="223"/>
      <c r="P391" s="223"/>
    </row>
    <row r="392" spans="1:16" ht="16" hidden="1" customHeight="1" x14ac:dyDescent="0.2">
      <c r="A392" s="295"/>
      <c r="B392" s="450" t="e">
        <f>VLOOKUP(A392,Roster!A:B,2,FALSE)</f>
        <v>#N/A</v>
      </c>
      <c r="C392" s="218"/>
      <c r="D392" s="218"/>
      <c r="E392" s="218"/>
      <c r="F392" s="218"/>
      <c r="G392" s="218"/>
      <c r="H392" s="218"/>
      <c r="I392" s="218"/>
      <c r="J392" s="218"/>
      <c r="K392" s="218"/>
      <c r="L392" s="401"/>
      <c r="M392" s="401"/>
      <c r="N392" s="271">
        <f t="shared" si="9"/>
        <v>0</v>
      </c>
      <c r="O392" s="222"/>
      <c r="P392" s="222"/>
    </row>
    <row r="393" spans="1:16" ht="16" hidden="1" customHeight="1" x14ac:dyDescent="0.2">
      <c r="A393" s="297"/>
      <c r="B393" s="451" t="e">
        <f>VLOOKUP(A393,Roster!A:B,2,FALSE)</f>
        <v>#N/A</v>
      </c>
      <c r="C393" s="219"/>
      <c r="D393" s="219"/>
      <c r="E393" s="219"/>
      <c r="F393" s="219"/>
      <c r="G393" s="219"/>
      <c r="H393" s="219"/>
      <c r="I393" s="219"/>
      <c r="J393" s="219"/>
      <c r="K393" s="219"/>
      <c r="L393" s="402"/>
      <c r="M393" s="402"/>
      <c r="N393" s="272">
        <f t="shared" si="9"/>
        <v>0</v>
      </c>
      <c r="O393" s="223"/>
      <c r="P393" s="223"/>
    </row>
    <row r="394" spans="1:16" ht="16" hidden="1" customHeight="1" x14ac:dyDescent="0.2">
      <c r="A394" s="295"/>
      <c r="B394" s="450" t="e">
        <f>VLOOKUP(A394,Roster!A:B,2,FALSE)</f>
        <v>#N/A</v>
      </c>
      <c r="C394" s="218"/>
      <c r="D394" s="218"/>
      <c r="E394" s="218"/>
      <c r="F394" s="218"/>
      <c r="G394" s="218"/>
      <c r="H394" s="218"/>
      <c r="I394" s="218"/>
      <c r="J394" s="218"/>
      <c r="K394" s="218"/>
      <c r="L394" s="401"/>
      <c r="M394" s="401"/>
      <c r="N394" s="271">
        <f t="shared" si="9"/>
        <v>0</v>
      </c>
      <c r="O394" s="222"/>
      <c r="P394" s="222"/>
    </row>
    <row r="395" spans="1:16" ht="16" hidden="1" customHeight="1" x14ac:dyDescent="0.2">
      <c r="A395" s="297"/>
      <c r="B395" s="451" t="e">
        <f>VLOOKUP(A395,Roster!A:B,2,FALSE)</f>
        <v>#N/A</v>
      </c>
      <c r="C395" s="219"/>
      <c r="D395" s="219"/>
      <c r="E395" s="219"/>
      <c r="F395" s="219"/>
      <c r="G395" s="219"/>
      <c r="H395" s="219"/>
      <c r="I395" s="219"/>
      <c r="J395" s="219"/>
      <c r="K395" s="219"/>
      <c r="L395" s="402"/>
      <c r="M395" s="402"/>
      <c r="N395" s="272">
        <f t="shared" si="9"/>
        <v>0</v>
      </c>
      <c r="O395" s="223"/>
      <c r="P395" s="223"/>
    </row>
    <row r="396" spans="1:16" ht="16" hidden="1" customHeight="1" x14ac:dyDescent="0.2">
      <c r="A396" s="295"/>
      <c r="B396" s="450" t="e">
        <f>VLOOKUP(A396,Roster!A:B,2,FALSE)</f>
        <v>#N/A</v>
      </c>
      <c r="C396" s="218"/>
      <c r="D396" s="218"/>
      <c r="E396" s="218"/>
      <c r="F396" s="218"/>
      <c r="G396" s="218"/>
      <c r="H396" s="218"/>
      <c r="I396" s="218"/>
      <c r="J396" s="218"/>
      <c r="K396" s="218"/>
      <c r="L396" s="401"/>
      <c r="M396" s="401"/>
      <c r="N396" s="271">
        <f t="shared" si="9"/>
        <v>0</v>
      </c>
      <c r="O396" s="222"/>
      <c r="P396" s="222"/>
    </row>
    <row r="397" spans="1:16" ht="16" hidden="1" customHeight="1" x14ac:dyDescent="0.2">
      <c r="A397" s="297"/>
      <c r="B397" s="451" t="e">
        <f>VLOOKUP(A397,Roster!A:B,2,FALSE)</f>
        <v>#N/A</v>
      </c>
      <c r="C397" s="219"/>
      <c r="D397" s="219"/>
      <c r="E397" s="219"/>
      <c r="F397" s="219"/>
      <c r="G397" s="219"/>
      <c r="H397" s="219"/>
      <c r="I397" s="219"/>
      <c r="J397" s="219"/>
      <c r="K397" s="219"/>
      <c r="L397" s="402"/>
      <c r="M397" s="402"/>
      <c r="N397" s="272">
        <f t="shared" si="9"/>
        <v>0</v>
      </c>
      <c r="O397" s="223"/>
      <c r="P397" s="223"/>
    </row>
    <row r="398" spans="1:16" ht="16" hidden="1" customHeight="1" x14ac:dyDescent="0.2">
      <c r="A398" s="295"/>
      <c r="B398" s="450" t="e">
        <f>VLOOKUP(A398,Roster!A:B,2,FALSE)</f>
        <v>#N/A</v>
      </c>
      <c r="C398" s="218"/>
      <c r="D398" s="218"/>
      <c r="E398" s="218"/>
      <c r="F398" s="218"/>
      <c r="G398" s="218"/>
      <c r="H398" s="218"/>
      <c r="I398" s="218"/>
      <c r="J398" s="218"/>
      <c r="K398" s="218"/>
      <c r="L398" s="401"/>
      <c r="M398" s="401"/>
      <c r="N398" s="271">
        <f t="shared" si="9"/>
        <v>0</v>
      </c>
      <c r="O398" s="222"/>
      <c r="P398" s="222"/>
    </row>
    <row r="399" spans="1:16" ht="16" hidden="1" customHeight="1" x14ac:dyDescent="0.2">
      <c r="A399" s="297"/>
      <c r="B399" s="451" t="e">
        <f>VLOOKUP(A399,Roster!A:B,2,FALSE)</f>
        <v>#N/A</v>
      </c>
      <c r="C399" s="219"/>
      <c r="D399" s="219"/>
      <c r="E399" s="219"/>
      <c r="F399" s="219"/>
      <c r="G399" s="219"/>
      <c r="H399" s="219"/>
      <c r="I399" s="219"/>
      <c r="J399" s="219"/>
      <c r="K399" s="219"/>
      <c r="L399" s="402"/>
      <c r="M399" s="402"/>
      <c r="N399" s="272">
        <f t="shared" si="9"/>
        <v>0</v>
      </c>
      <c r="O399" s="223"/>
      <c r="P399" s="223"/>
    </row>
    <row r="400" spans="1:16" ht="16" hidden="1" customHeight="1" x14ac:dyDescent="0.2">
      <c r="A400" s="295"/>
      <c r="B400" s="450" t="e">
        <f>VLOOKUP(A400,Roster!A:B,2,FALSE)</f>
        <v>#N/A</v>
      </c>
      <c r="C400" s="218"/>
      <c r="D400" s="218"/>
      <c r="E400" s="218"/>
      <c r="F400" s="218"/>
      <c r="G400" s="218"/>
      <c r="H400" s="218"/>
      <c r="I400" s="218"/>
      <c r="J400" s="218"/>
      <c r="K400" s="218"/>
      <c r="L400" s="401"/>
      <c r="M400" s="401"/>
      <c r="N400" s="271">
        <f t="shared" si="9"/>
        <v>0</v>
      </c>
      <c r="O400" s="222"/>
      <c r="P400" s="222"/>
    </row>
    <row r="401" spans="1:16" ht="16" hidden="1" customHeight="1" x14ac:dyDescent="0.2">
      <c r="A401" s="297"/>
      <c r="B401" s="451" t="e">
        <f>VLOOKUP(A401,Roster!A:B,2,FALSE)</f>
        <v>#N/A</v>
      </c>
      <c r="C401" s="219"/>
      <c r="D401" s="219"/>
      <c r="E401" s="219"/>
      <c r="F401" s="219"/>
      <c r="G401" s="219"/>
      <c r="H401" s="219"/>
      <c r="I401" s="219"/>
      <c r="J401" s="219"/>
      <c r="K401" s="219"/>
      <c r="L401" s="402"/>
      <c r="M401" s="402"/>
      <c r="N401" s="272">
        <f t="shared" si="9"/>
        <v>0</v>
      </c>
      <c r="O401" s="223"/>
      <c r="P401" s="223"/>
    </row>
    <row r="402" spans="1:16" x14ac:dyDescent="0.2">
      <c r="A402" s="278" t="s">
        <v>135</v>
      </c>
    </row>
  </sheetData>
  <sheetProtection algorithmName="SHA-512" hashValue="VPGKiFwp1T7F/zGvc4t392EA6nl0V4yWSrO7kF841YsmABtbbaG570J3SbQgx0Ys53BFFEij0drdEEIwt6MQZg==" saltValue="TBFlrEg3hYmbQxjaPf0y2Q==" spinCount="100000" sheet="1" formatCells="0" formatColumns="0" formatRows="0" sort="0" autoFilter="0" pivotTables="0"/>
  <autoFilter ref="A2:P2" xr:uid="{5952387F-13BE-D246-B5A9-E6D6D8ABF423}"/>
  <mergeCells count="4">
    <mergeCell ref="P1:P2"/>
    <mergeCell ref="O1:O2"/>
    <mergeCell ref="N1:N2"/>
    <mergeCell ref="A1:B1"/>
  </mergeCells>
  <conditionalFormatting sqref="C4:N401">
    <cfRule type="cellIs" dxfId="115" priority="27" operator="equal">
      <formula>0</formula>
    </cfRule>
  </conditionalFormatting>
  <conditionalFormatting sqref="O4:O401">
    <cfRule type="cellIs" dxfId="114" priority="25" operator="equal">
      <formula>0</formula>
    </cfRule>
  </conditionalFormatting>
  <conditionalFormatting sqref="P4:P401">
    <cfRule type="cellIs" dxfId="113" priority="23" operator="equal">
      <formula>0</formula>
    </cfRule>
  </conditionalFormatting>
  <conditionalFormatting sqref="B4:B401">
    <cfRule type="containsText" dxfId="112" priority="9" operator="containsText" text="1">
      <formula>NOT(ISERROR(SEARCH("1",B4)))</formula>
    </cfRule>
    <cfRule type="containsText" dxfId="111" priority="10" operator="containsText" text="y">
      <formula>NOT(ISERROR(SEARCH("y",B4)))</formula>
    </cfRule>
    <cfRule type="containsText" dxfId="110" priority="11" operator="containsText" text="u">
      <formula>NOT(ISERROR(SEARCH("u",B4)))</formula>
    </cfRule>
    <cfRule type="containsText" dxfId="109" priority="12" operator="containsText" text="o">
      <formula>NOT(ISERROR(SEARCH("o",B4)))</formula>
    </cfRule>
    <cfRule type="containsText" dxfId="108" priority="13" operator="containsText" text="i">
      <formula>NOT(ISERROR(SEARCH("i",B4)))</formula>
    </cfRule>
    <cfRule type="containsText" dxfId="107" priority="14" operator="containsText" text="e">
      <formula>NOT(ISERROR(SEARCH("e",B4)))</formula>
    </cfRule>
    <cfRule type="containsText" dxfId="106" priority="15" operator="containsText" text="a">
      <formula>NOT(ISERROR(SEARCH("a",B4)))</formula>
    </cfRule>
  </conditionalFormatting>
  <conditionalFormatting sqref="B4:B401">
    <cfRule type="containsText" dxfId="105" priority="1" operator="containsText" text="9">
      <formula>NOT(ISERROR(SEARCH("9",B4)))</formula>
    </cfRule>
    <cfRule type="containsText" dxfId="104" priority="2" operator="containsText" text="8">
      <formula>NOT(ISERROR(SEARCH("8",B4)))</formula>
    </cfRule>
    <cfRule type="containsText" dxfId="103" priority="3" operator="containsText" text="7">
      <formula>NOT(ISERROR(SEARCH("7",B4)))</formula>
    </cfRule>
    <cfRule type="containsText" dxfId="102" priority="4" operator="containsText" text="6">
      <formula>NOT(ISERROR(SEARCH("6",B4)))</formula>
    </cfRule>
    <cfRule type="containsText" dxfId="101" priority="5" operator="containsText" text="5">
      <formula>NOT(ISERROR(SEARCH("5",B4)))</formula>
    </cfRule>
    <cfRule type="containsText" dxfId="100" priority="6" operator="containsText" text="4">
      <formula>NOT(ISERROR(SEARCH("4",B4)))</formula>
    </cfRule>
    <cfRule type="containsText" dxfId="99" priority="7" operator="containsText" text="3">
      <formula>NOT(ISERROR(SEARCH("3",B4)))</formula>
    </cfRule>
    <cfRule type="containsText" dxfId="98" priority="8" operator="containsText" text="2">
      <formula>NOT(ISERROR(SEARCH("2",B4)))</formula>
    </cfRule>
  </conditionalFormatting>
  <pageMargins left="0.5" right="0.5" top="0.75" bottom="0.5" header="0.3" footer="0.3"/>
  <pageSetup orientation="landscape" horizontalDpi="1200" verticalDpi="1200" r:id="rId1"/>
  <ignoredErrors>
    <ignoredError sqref="B78:B401" evalError="1"/>
    <ignoredError sqref="B6:B77 B4:B5" evalError="1" unlocked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Read Me</vt:lpstr>
      <vt:lpstr>Roster</vt:lpstr>
      <vt:lpstr>Unit Summary</vt:lpstr>
      <vt:lpstr>Sales Details</vt:lpstr>
      <vt:lpstr>Totals_Cub</vt:lpstr>
      <vt:lpstr>Totals_Scouts BSA</vt:lpstr>
      <vt:lpstr>Inventory summary</vt:lpstr>
      <vt:lpstr>on hand</vt:lpstr>
      <vt:lpstr>Check Out</vt:lpstr>
      <vt:lpstr>Checked Out summary</vt:lpstr>
      <vt:lpstr>Payments</vt:lpstr>
      <vt:lpstr>Contact</vt:lpstr>
      <vt:lpstr>.</vt:lpstr>
      <vt:lpstr>Sold_Cubs</vt:lpstr>
      <vt:lpstr>Sold_Scouts BSA</vt:lpstr>
      <vt:lpstr>Inventory</vt:lpstr>
      <vt:lpstr>results (2)</vt:lpstr>
      <vt:lpstr>'Check Out'!Print_Titles</vt:lpstr>
      <vt:lpstr>'Checked Out summary'!Print_Titles</vt:lpstr>
      <vt:lpstr>'on hand'!Print_Titles</vt:lpstr>
      <vt:lpstr>Payments!Print_Titles</vt:lpstr>
      <vt:lpstr>Totals_Cub!Print_Titles</vt:lpstr>
      <vt:lpstr>'Totals_Scouts BSA'!Print_Titles</vt:lpstr>
    </vt:vector>
  </TitlesOfParts>
  <Company>WellMed Medical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Andrea Franklin</cp:lastModifiedBy>
  <dcterms:created xsi:type="dcterms:W3CDTF">2020-02-27T00:04:49Z</dcterms:created>
  <dcterms:modified xsi:type="dcterms:W3CDTF">2021-08-27T03:10:16Z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